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36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AD25" i="4688" l="1"/>
  <c r="AO25" i="4688" s="1"/>
  <c r="M25" i="4688"/>
  <c r="Z25" i="4688" s="1"/>
  <c r="B25" i="4688"/>
  <c r="J25" i="4688" s="1"/>
  <c r="AK25" i="4688" l="1"/>
  <c r="G25" i="4688"/>
  <c r="U25" i="4688"/>
  <c r="D25" i="4688"/>
  <c r="P25" i="4688"/>
  <c r="AF25" i="4688"/>
  <c r="M10" i="4677"/>
  <c r="P27" i="4688" s="1"/>
  <c r="M11" i="4677"/>
  <c r="Q27" i="4688" s="1"/>
  <c r="M12" i="4677"/>
  <c r="R27" i="4688" s="1"/>
  <c r="M13" i="4677"/>
  <c r="S27" i="4688" s="1"/>
  <c r="M14" i="4677"/>
  <c r="M15" i="4677"/>
  <c r="U27" i="4688" s="1"/>
  <c r="M16" i="4677"/>
  <c r="M17" i="4677"/>
  <c r="M18" i="4677"/>
  <c r="X27" i="4688" s="1"/>
  <c r="M19" i="4677"/>
  <c r="Y27" i="4688" s="1"/>
  <c r="M20" i="4677"/>
  <c r="M21" i="4677"/>
  <c r="AA27" i="4688" s="1"/>
  <c r="M22" i="4677"/>
  <c r="AB27" i="4688" s="1"/>
  <c r="F21" i="4684"/>
  <c r="N18" i="4688" s="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7" i="4689"/>
  <c r="I16" i="4689"/>
  <c r="J16" i="4689" s="1"/>
  <c r="I14" i="4689"/>
  <c r="I13" i="4689"/>
  <c r="J13" i="4689" s="1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2" i="4684"/>
  <c r="O18" i="4688" s="1"/>
  <c r="F10" i="4684"/>
  <c r="B18" i="4688" s="1"/>
  <c r="AO23" i="4688"/>
  <c r="CC20" i="4688" s="1"/>
  <c r="AM23" i="4688"/>
  <c r="CA20" i="4688" s="1"/>
  <c r="Z27" i="4688"/>
  <c r="W27" i="4688"/>
  <c r="V27" i="4688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T27" i="4688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D29" i="4688" s="1"/>
  <c r="J23" i="4689"/>
  <c r="U20" i="4688" s="1"/>
  <c r="J43" i="4689"/>
  <c r="I15" i="4689"/>
  <c r="J14" i="4689" s="1"/>
  <c r="U15" i="4688" s="1"/>
  <c r="I18" i="4689"/>
  <c r="J18" i="4689" s="1"/>
  <c r="I12" i="4689"/>
  <c r="J12" i="4689" s="1"/>
  <c r="J20" i="4689"/>
  <c r="J26" i="4689"/>
  <c r="AK20" i="4688" s="1"/>
  <c r="J40" i="4689"/>
  <c r="P29" i="4688" s="1"/>
  <c r="T17" i="4681"/>
  <c r="J25" i="4689"/>
  <c r="J22" i="4689"/>
  <c r="P20" i="4688" s="1"/>
  <c r="X19" i="4688"/>
  <c r="BM18" i="4688" s="1"/>
  <c r="V19" i="4688"/>
  <c r="BK18" i="4688" s="1"/>
  <c r="T19" i="4688"/>
  <c r="BI18" i="4688" s="1"/>
  <c r="AN28" i="4688"/>
  <c r="CB19" i="4688" s="1"/>
  <c r="AL28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9" i="4688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F20" i="4688"/>
  <c r="J27" i="4689"/>
  <c r="Z20" i="4688"/>
  <c r="G20" i="4688"/>
  <c r="J19" i="4689"/>
  <c r="J21" i="4689"/>
  <c r="AF15" i="4688"/>
  <c r="P15" i="4688"/>
  <c r="J15" i="4689"/>
  <c r="D15" i="4688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2" i="4688" l="1"/>
  <c r="AD16" i="4688"/>
  <c r="BE12" i="4688"/>
  <c r="M16" i="4688"/>
  <c r="AU12" i="4688"/>
  <c r="B16" i="4688"/>
  <c r="J17" i="4689"/>
  <c r="AK15" i="4688" s="1"/>
  <c r="S32" i="4688"/>
  <c r="BH21" i="4688" s="1"/>
  <c r="R32" i="4688"/>
  <c r="BG21" i="4688" s="1"/>
  <c r="U23" i="4684"/>
  <c r="W32" i="4688"/>
  <c r="BL21" i="4688" s="1"/>
  <c r="V32" i="4688"/>
  <c r="BK21" i="4688" s="1"/>
  <c r="AO32" i="4688"/>
  <c r="CC21" i="4688" s="1"/>
  <c r="AL32" i="4688"/>
  <c r="BZ21" i="4688" s="1"/>
  <c r="U23" i="4678"/>
  <c r="AJ32" i="4688"/>
  <c r="BX21" i="4688" s="1"/>
  <c r="AI32" i="4688"/>
  <c r="BW21" i="4688" s="1"/>
  <c r="AA32" i="4688"/>
  <c r="BP21" i="4688" s="1"/>
  <c r="Z32" i="4688"/>
  <c r="BO21" i="4688" s="1"/>
  <c r="AH32" i="4688"/>
  <c r="BV21" i="4688" s="1"/>
  <c r="AM32" i="4688"/>
  <c r="CA21" i="4688" s="1"/>
  <c r="E32" i="4688"/>
  <c r="AU21" i="4688" s="1"/>
  <c r="I32" i="4688"/>
  <c r="AY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16" i="4688" l="1"/>
  <c r="AF16" i="4688"/>
  <c r="AK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<sst xmlns="http://schemas.openxmlformats.org/spreadsheetml/2006/main" count="641" uniqueCount="153">
  <si>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</si>
  <si>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</si>
  <si>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</si>
  <si>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</si>
  <si>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</si>
  <si>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</si>
  <si>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</si>
  <si>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</si>
  <si>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</si>
  <si>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</si>
  <si>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</si>
  <si>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</si>
  <si>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</si>
  <si>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</si>
  <si>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</si>
  <si>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</si>
  <si>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</si>
  <si>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</si>
  <si>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</si>
  <si>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</si>
  <si>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</si>
  <si>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</si>
  <si>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</si>
  <si>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</si>
  <si>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</si>
  <si>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</si>
  <si>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</si>
  <si>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</si>
  <si>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</si>
  <si>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</si>
  <si>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</si>
  <si>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</si>
  <si>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</si>
  <si>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</si>
  <si>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</si>
  <si>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</si>
  <si>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</si>
  <si>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</si>
  <si>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</si>
  <si>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</si>
  <si>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</si>
  <si>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</si>
  <si>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</si>
  <si>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</si>
  <si>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</si>
  <si>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</si>
  <si>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</si>
  <si>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</si>
  <si>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</si>
  <si>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</si>
  <si>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</si>
  <si>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</si>
  <si>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</si>
  <si>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</si>
  <si>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</si>
  <si>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</si>
  <si>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</si>
  <si>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</si>
  <si>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</si>
  <si>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</si>
  <si>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</si>
  <si>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</si>
  <si>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</si>
  <si>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</si>
  <si>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</si>
  <si>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</si>
  <si>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</si>
  <si>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</si>
  <si>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</si>
  <si>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</si>
  <si>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</si>
  <si>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</si>
  <si>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</si>
  <si>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</si>
  <si>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</si>
  <si>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</si>
  <si>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</si>
  <si>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</si>
  <si>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</si>
  <si>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</si>
  <si>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</si>
  <si>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</si>
  <si>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</si>
  <si>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</si>
  <si>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</si>
  <si>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</si>
  <si>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</si>
  <si>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</si>
  <si>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</si>
  <si>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</si>
  <si>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</si>
  <si>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</si>
  <si>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</si>
  <si>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</si>
  <si>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</si>
  <si>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</si>
  <si>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</si>
  <si>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</si>
  <si>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</si>
  <si>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</si>
  <si>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</si>
  <si>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</si>
  <si>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</si>
  <si>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</si>
  <si>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</si>
  <si>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</si>
  <si>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</si>
  <si>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</si>
  <si>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</si>
  <si>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</si>
  <si>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</si>
  <si>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</si>
  <si>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</si>
  <si>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</si>
  <si>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</si>
  <si>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</si>
  <si>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</si>
  <si>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</si>
  <si>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</si>
  <si>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</si>
  <si>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</si>
  <si>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</si>
  <si>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</si>
  <si>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</si>
  <si>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</si>
  <si>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</si>
  <si>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</si>
  <si>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</si>
  <si>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</si>
  <si>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</si>
  <si>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</si>
  <si>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</si>
  <si>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</si>
  <si>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</si>
  <si>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</si>
  <si>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</si>
  <si>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</si>
  <si>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</si>
  <si>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</si>
  <si>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</si>
  <si>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</si>
  <si>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</si>
  <si>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</si>
  <si>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</si>
  <si>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</si>
  <si>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</si>
  <si>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</si>
  <si>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</si>
  <si>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43</t>
  </si>
  <si>
    <t>GEOVANNIS GONZALEZ</t>
  </si>
  <si>
    <t>JULIO VASQUEZ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</si>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</sst>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214.5</c:v>
                </c:pt>
                <c:pt idx="1">
                  <c:v>258.5</c:v>
                </c:pt>
                <c:pt idx="2">
                  <c:v>283</c:v>
                </c:pt>
                <c:pt idx="3">
                  <c:v>258</c:v>
                </c:pt>
                <c:pt idx="4">
                  <c:v>271</c:v>
                </c:pt>
                <c:pt idx="5">
                  <c:v>266</c:v>
                </c:pt>
                <c:pt idx="6">
                  <c:v>218</c:v>
                </c:pt>
                <c:pt idx="7">
                  <c:v>227</c:v>
                </c:pt>
                <c:pt idx="8">
                  <c:v>201</c:v>
                </c:pt>
                <c:pt idx="9">
                  <c:v>249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8424"/>
        <c:axId val="175878816"/>
      </c:barChart>
      <c:catAx>
        <c:axId val="17587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7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825</c:v>
                </c:pt>
                <c:pt idx="1">
                  <c:v>862.5</c:v>
                </c:pt>
                <c:pt idx="2">
                  <c:v>852.5</c:v>
                </c:pt>
                <c:pt idx="3">
                  <c:v>891.5</c:v>
                </c:pt>
                <c:pt idx="4">
                  <c:v>833.5</c:v>
                </c:pt>
                <c:pt idx="5">
                  <c:v>860</c:v>
                </c:pt>
                <c:pt idx="6">
                  <c:v>759.5</c:v>
                </c:pt>
                <c:pt idx="7">
                  <c:v>822.5</c:v>
                </c:pt>
                <c:pt idx="8">
                  <c:v>685.5</c:v>
                </c:pt>
                <c:pt idx="9">
                  <c:v>895.5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34824"/>
        <c:axId val="178435216"/>
      </c:barChart>
      <c:catAx>
        <c:axId val="178434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3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4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410</c:v>
                </c:pt>
                <c:pt idx="1">
                  <c:v>409</c:v>
                </c:pt>
                <c:pt idx="2">
                  <c:v>410</c:v>
                </c:pt>
                <c:pt idx="3">
                  <c:v>402.5</c:v>
                </c:pt>
                <c:pt idx="4">
                  <c:v>360</c:v>
                </c:pt>
                <c:pt idx="5">
                  <c:v>322.5</c:v>
                </c:pt>
                <c:pt idx="6">
                  <c:v>352</c:v>
                </c:pt>
                <c:pt idx="7">
                  <c:v>317</c:v>
                </c:pt>
                <c:pt idx="8">
                  <c:v>341</c:v>
                </c:pt>
                <c:pt idx="9">
                  <c:v>379.5</c:v>
                </c:pt>
                <c:pt idx="10">
                  <c:v>344.5</c:v>
                </c:pt>
                <c:pt idx="11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36000"/>
        <c:axId val="178436392"/>
      </c:barChart>
      <c:catAx>
        <c:axId val="17843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3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834.5</c:v>
                </c:pt>
                <c:pt idx="1">
                  <c:v>756</c:v>
                </c:pt>
                <c:pt idx="2">
                  <c:v>881.5</c:v>
                </c:pt>
                <c:pt idx="3">
                  <c:v>876</c:v>
                </c:pt>
                <c:pt idx="4">
                  <c:v>917</c:v>
                </c:pt>
                <c:pt idx="5">
                  <c:v>825.5</c:v>
                </c:pt>
                <c:pt idx="6">
                  <c:v>770</c:v>
                </c:pt>
                <c:pt idx="7">
                  <c:v>793.5</c:v>
                </c:pt>
                <c:pt idx="8">
                  <c:v>740.5</c:v>
                </c:pt>
                <c:pt idx="9">
                  <c:v>767</c:v>
                </c:pt>
                <c:pt idx="10">
                  <c:v>812.5</c:v>
                </c:pt>
                <c:pt idx="11">
                  <c:v>769.5</c:v>
                </c:pt>
                <c:pt idx="12">
                  <c:v>828.5</c:v>
                </c:pt>
                <c:pt idx="13">
                  <c:v>742.5</c:v>
                </c:pt>
                <c:pt idx="14">
                  <c:v>938.5</c:v>
                </c:pt>
                <c:pt idx="15">
                  <c:v>862.5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37176"/>
        <c:axId val="179315144"/>
      </c:barChart>
      <c:catAx>
        <c:axId val="17843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31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315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1014</c:v>
                </c:pt>
                <c:pt idx="4">
                  <c:v>1070.5</c:v>
                </c:pt>
                <c:pt idx="5">
                  <c:v>1078</c:v>
                </c:pt>
                <c:pt idx="6">
                  <c:v>1013</c:v>
                </c:pt>
                <c:pt idx="7">
                  <c:v>982</c:v>
                </c:pt>
                <c:pt idx="8">
                  <c:v>912</c:v>
                </c:pt>
                <c:pt idx="9">
                  <c:v>895</c:v>
                </c:pt>
                <c:pt idx="13">
                  <c:v>933.5</c:v>
                </c:pt>
                <c:pt idx="14">
                  <c:v>1007</c:v>
                </c:pt>
                <c:pt idx="15">
                  <c:v>1055</c:v>
                </c:pt>
                <c:pt idx="16">
                  <c:v>1043.5</c:v>
                </c:pt>
                <c:pt idx="17">
                  <c:v>1073</c:v>
                </c:pt>
                <c:pt idx="18">
                  <c:v>1019.5</c:v>
                </c:pt>
                <c:pt idx="19">
                  <c:v>998.5</c:v>
                </c:pt>
                <c:pt idx="20">
                  <c:v>976</c:v>
                </c:pt>
                <c:pt idx="21">
                  <c:v>951.5</c:v>
                </c:pt>
                <c:pt idx="22">
                  <c:v>951</c:v>
                </c:pt>
                <c:pt idx="23">
                  <c:v>899.5</c:v>
                </c:pt>
                <c:pt idx="24">
                  <c:v>981.5</c:v>
                </c:pt>
                <c:pt idx="25">
                  <c:v>990</c:v>
                </c:pt>
                <c:pt idx="29">
                  <c:v>1204.5</c:v>
                </c:pt>
                <c:pt idx="30">
                  <c:v>1166.5</c:v>
                </c:pt>
                <c:pt idx="31">
                  <c:v>1185.5</c:v>
                </c:pt>
                <c:pt idx="32">
                  <c:v>1187</c:v>
                </c:pt>
                <c:pt idx="33">
                  <c:v>1223</c:v>
                </c:pt>
                <c:pt idx="34">
                  <c:v>1285.5</c:v>
                </c:pt>
                <c:pt idx="35">
                  <c:v>1233.5</c:v>
                </c:pt>
                <c:pt idx="36">
                  <c:v>1259.5</c:v>
                </c:pt>
                <c:pt idx="37">
                  <c:v>1226.5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1000.5</c:v>
                </c:pt>
                <c:pt idx="4">
                  <c:v>981.5</c:v>
                </c:pt>
                <c:pt idx="5">
                  <c:v>955.5</c:v>
                </c:pt>
                <c:pt idx="6">
                  <c:v>935.5</c:v>
                </c:pt>
                <c:pt idx="7">
                  <c:v>898</c:v>
                </c:pt>
                <c:pt idx="8">
                  <c:v>849</c:v>
                </c:pt>
                <c:pt idx="9">
                  <c:v>872</c:v>
                </c:pt>
                <c:pt idx="13">
                  <c:v>846</c:v>
                </c:pt>
                <c:pt idx="14">
                  <c:v>815</c:v>
                </c:pt>
                <c:pt idx="15">
                  <c:v>831.5</c:v>
                </c:pt>
                <c:pt idx="16">
                  <c:v>779</c:v>
                </c:pt>
                <c:pt idx="17">
                  <c:v>765</c:v>
                </c:pt>
                <c:pt idx="18">
                  <c:v>747</c:v>
                </c:pt>
                <c:pt idx="19">
                  <c:v>739.5</c:v>
                </c:pt>
                <c:pt idx="20">
                  <c:v>815</c:v>
                </c:pt>
                <c:pt idx="21">
                  <c:v>869.5</c:v>
                </c:pt>
                <c:pt idx="22">
                  <c:v>912.5</c:v>
                </c:pt>
                <c:pt idx="23">
                  <c:v>931.5</c:v>
                </c:pt>
                <c:pt idx="24">
                  <c:v>934</c:v>
                </c:pt>
                <c:pt idx="25">
                  <c:v>930.5</c:v>
                </c:pt>
                <c:pt idx="29">
                  <c:v>907.5</c:v>
                </c:pt>
                <c:pt idx="30">
                  <c:v>890</c:v>
                </c:pt>
                <c:pt idx="31">
                  <c:v>878</c:v>
                </c:pt>
                <c:pt idx="32">
                  <c:v>917.5</c:v>
                </c:pt>
                <c:pt idx="33">
                  <c:v>933</c:v>
                </c:pt>
                <c:pt idx="34">
                  <c:v>943</c:v>
                </c:pt>
                <c:pt idx="35">
                  <c:v>981</c:v>
                </c:pt>
                <c:pt idx="36">
                  <c:v>971</c:v>
                </c:pt>
                <c:pt idx="37">
                  <c:v>975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1417</c:v>
                </c:pt>
                <c:pt idx="4">
                  <c:v>1388</c:v>
                </c:pt>
                <c:pt idx="5">
                  <c:v>1404</c:v>
                </c:pt>
                <c:pt idx="6">
                  <c:v>1396</c:v>
                </c:pt>
                <c:pt idx="7">
                  <c:v>1395.5</c:v>
                </c:pt>
                <c:pt idx="8">
                  <c:v>1366.5</c:v>
                </c:pt>
                <c:pt idx="9">
                  <c:v>1396</c:v>
                </c:pt>
                <c:pt idx="13">
                  <c:v>1568.5</c:v>
                </c:pt>
                <c:pt idx="14">
                  <c:v>1608.5</c:v>
                </c:pt>
                <c:pt idx="15">
                  <c:v>1613.5</c:v>
                </c:pt>
                <c:pt idx="16">
                  <c:v>1566</c:v>
                </c:pt>
                <c:pt idx="17">
                  <c:v>1468</c:v>
                </c:pt>
                <c:pt idx="18">
                  <c:v>1363</c:v>
                </c:pt>
                <c:pt idx="19">
                  <c:v>1333</c:v>
                </c:pt>
                <c:pt idx="20">
                  <c:v>1322.5</c:v>
                </c:pt>
                <c:pt idx="21">
                  <c:v>1268.5</c:v>
                </c:pt>
                <c:pt idx="22">
                  <c:v>1314</c:v>
                </c:pt>
                <c:pt idx="23">
                  <c:v>1322</c:v>
                </c:pt>
                <c:pt idx="24">
                  <c:v>1363.5</c:v>
                </c:pt>
                <c:pt idx="25">
                  <c:v>1451.5</c:v>
                </c:pt>
                <c:pt idx="29">
                  <c:v>1631.5</c:v>
                </c:pt>
                <c:pt idx="30">
                  <c:v>1581.5</c:v>
                </c:pt>
                <c:pt idx="31">
                  <c:v>1495</c:v>
                </c:pt>
                <c:pt idx="32">
                  <c:v>1437</c:v>
                </c:pt>
                <c:pt idx="33">
                  <c:v>1351.5</c:v>
                </c:pt>
                <c:pt idx="34">
                  <c:v>1332.5</c:v>
                </c:pt>
                <c:pt idx="35">
                  <c:v>1389.5</c:v>
                </c:pt>
                <c:pt idx="36">
                  <c:v>1382</c:v>
                </c:pt>
                <c:pt idx="37">
                  <c:v>1379.5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3431.5</c:v>
                </c:pt>
                <c:pt idx="4">
                  <c:v>3440</c:v>
                </c:pt>
                <c:pt idx="5">
                  <c:v>3437.5</c:v>
                </c:pt>
                <c:pt idx="6">
                  <c:v>3344.5</c:v>
                </c:pt>
                <c:pt idx="7">
                  <c:v>3275.5</c:v>
                </c:pt>
                <c:pt idx="8">
                  <c:v>3127.5</c:v>
                </c:pt>
                <c:pt idx="9">
                  <c:v>3163</c:v>
                </c:pt>
                <c:pt idx="13">
                  <c:v>3348</c:v>
                </c:pt>
                <c:pt idx="14">
                  <c:v>3430.5</c:v>
                </c:pt>
                <c:pt idx="15">
                  <c:v>3500</c:v>
                </c:pt>
                <c:pt idx="16">
                  <c:v>3388.5</c:v>
                </c:pt>
                <c:pt idx="17">
                  <c:v>3306</c:v>
                </c:pt>
                <c:pt idx="18">
                  <c:v>3129.5</c:v>
                </c:pt>
                <c:pt idx="19">
                  <c:v>3071</c:v>
                </c:pt>
                <c:pt idx="20">
                  <c:v>3113.5</c:v>
                </c:pt>
                <c:pt idx="21">
                  <c:v>3089.5</c:v>
                </c:pt>
                <c:pt idx="22">
                  <c:v>3177.5</c:v>
                </c:pt>
                <c:pt idx="23">
                  <c:v>3153</c:v>
                </c:pt>
                <c:pt idx="24">
                  <c:v>3279</c:v>
                </c:pt>
                <c:pt idx="25">
                  <c:v>3372</c:v>
                </c:pt>
                <c:pt idx="29">
                  <c:v>3743.5</c:v>
                </c:pt>
                <c:pt idx="30">
                  <c:v>3638</c:v>
                </c:pt>
                <c:pt idx="31">
                  <c:v>3558.5</c:v>
                </c:pt>
                <c:pt idx="32">
                  <c:v>3541.5</c:v>
                </c:pt>
                <c:pt idx="33">
                  <c:v>3507.5</c:v>
                </c:pt>
                <c:pt idx="34">
                  <c:v>3561</c:v>
                </c:pt>
                <c:pt idx="35">
                  <c:v>3604</c:v>
                </c:pt>
                <c:pt idx="36">
                  <c:v>3612.5</c:v>
                </c:pt>
                <c:pt idx="37">
                  <c:v>3581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316320"/>
        <c:axId val="179316712"/>
      </c:lineChart>
      <c:catAx>
        <c:axId val="1793163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31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3167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9316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219.5</c:v>
                </c:pt>
                <c:pt idx="1">
                  <c:v>234.5</c:v>
                </c:pt>
                <c:pt idx="2">
                  <c:v>248</c:v>
                </c:pt>
                <c:pt idx="3">
                  <c:v>231.5</c:v>
                </c:pt>
                <c:pt idx="4">
                  <c:v>293</c:v>
                </c:pt>
                <c:pt idx="5">
                  <c:v>282.5</c:v>
                </c:pt>
                <c:pt idx="6">
                  <c:v>236.5</c:v>
                </c:pt>
                <c:pt idx="7">
                  <c:v>261</c:v>
                </c:pt>
                <c:pt idx="8">
                  <c:v>239.5</c:v>
                </c:pt>
                <c:pt idx="9">
                  <c:v>261.5</c:v>
                </c:pt>
                <c:pt idx="10">
                  <c:v>214</c:v>
                </c:pt>
                <c:pt idx="11">
                  <c:v>236.5</c:v>
                </c:pt>
                <c:pt idx="12">
                  <c:v>239</c:v>
                </c:pt>
                <c:pt idx="13">
                  <c:v>210</c:v>
                </c:pt>
                <c:pt idx="14">
                  <c:v>296</c:v>
                </c:pt>
                <c:pt idx="15">
                  <c:v>245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79600"/>
        <c:axId val="177470272"/>
      </c:barChart>
      <c:catAx>
        <c:axId val="17587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7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7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7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300</c:v>
                </c:pt>
                <c:pt idx="1">
                  <c:v>318.5</c:v>
                </c:pt>
                <c:pt idx="2">
                  <c:v>288.5</c:v>
                </c:pt>
                <c:pt idx="3">
                  <c:v>297.5</c:v>
                </c:pt>
                <c:pt idx="4">
                  <c:v>262</c:v>
                </c:pt>
                <c:pt idx="5">
                  <c:v>337.5</c:v>
                </c:pt>
                <c:pt idx="6">
                  <c:v>290</c:v>
                </c:pt>
                <c:pt idx="7">
                  <c:v>333.5</c:v>
                </c:pt>
                <c:pt idx="8">
                  <c:v>324.5</c:v>
                </c:pt>
                <c:pt idx="9">
                  <c:v>285.5</c:v>
                </c:pt>
                <c:pt idx="10">
                  <c:v>316</c:v>
                </c:pt>
                <c:pt idx="11">
                  <c:v>300.5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71056"/>
        <c:axId val="177471448"/>
      </c:barChart>
      <c:catAx>
        <c:axId val="17747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7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71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7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265.5</c:v>
                </c:pt>
                <c:pt idx="1">
                  <c:v>256.5</c:v>
                </c:pt>
                <c:pt idx="2">
                  <c:v>235.5</c:v>
                </c:pt>
                <c:pt idx="3">
                  <c:v>243</c:v>
                </c:pt>
                <c:pt idx="4">
                  <c:v>246.5</c:v>
                </c:pt>
                <c:pt idx="5">
                  <c:v>230.5</c:v>
                </c:pt>
                <c:pt idx="6">
                  <c:v>215.5</c:v>
                </c:pt>
                <c:pt idx="7">
                  <c:v>205.5</c:v>
                </c:pt>
                <c:pt idx="8">
                  <c:v>197.5</c:v>
                </c:pt>
                <c:pt idx="9">
                  <c:v>253.5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472232"/>
        <c:axId val="177472624"/>
      </c:barChart>
      <c:catAx>
        <c:axId val="177472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7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72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72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247.5</c:v>
                </c:pt>
                <c:pt idx="1">
                  <c:v>227.5</c:v>
                </c:pt>
                <c:pt idx="2">
                  <c:v>216</c:v>
                </c:pt>
                <c:pt idx="3">
                  <c:v>216.5</c:v>
                </c:pt>
                <c:pt idx="4">
                  <c:v>230</c:v>
                </c:pt>
                <c:pt idx="5">
                  <c:v>215.5</c:v>
                </c:pt>
                <c:pt idx="6">
                  <c:v>255.5</c:v>
                </c:pt>
                <c:pt idx="7">
                  <c:v>232</c:v>
                </c:pt>
                <c:pt idx="8">
                  <c:v>240</c:v>
                </c:pt>
                <c:pt idx="9">
                  <c:v>253.5</c:v>
                </c:pt>
                <c:pt idx="10">
                  <c:v>245.5</c:v>
                </c:pt>
                <c:pt idx="11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82432"/>
        <c:axId val="178082824"/>
      </c:barChart>
      <c:catAx>
        <c:axId val="1780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8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8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8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239.5</c:v>
                </c:pt>
                <c:pt idx="1">
                  <c:v>177</c:v>
                </c:pt>
                <c:pt idx="2">
                  <c:v>229.5</c:v>
                </c:pt>
                <c:pt idx="3">
                  <c:v>200</c:v>
                </c:pt>
                <c:pt idx="4">
                  <c:v>208.5</c:v>
                </c:pt>
                <c:pt idx="5">
                  <c:v>193.5</c:v>
                </c:pt>
                <c:pt idx="6">
                  <c:v>177</c:v>
                </c:pt>
                <c:pt idx="7">
                  <c:v>186</c:v>
                </c:pt>
                <c:pt idx="8">
                  <c:v>190.5</c:v>
                </c:pt>
                <c:pt idx="9">
                  <c:v>186</c:v>
                </c:pt>
                <c:pt idx="10">
                  <c:v>252.5</c:v>
                </c:pt>
                <c:pt idx="11">
                  <c:v>240.5</c:v>
                </c:pt>
                <c:pt idx="12">
                  <c:v>233.5</c:v>
                </c:pt>
                <c:pt idx="13">
                  <c:v>205</c:v>
                </c:pt>
                <c:pt idx="14">
                  <c:v>255</c:v>
                </c:pt>
                <c:pt idx="15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84392"/>
        <c:axId val="178084000"/>
      </c:barChart>
      <c:catAx>
        <c:axId val="17808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8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8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84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251306268354506E-2"/>
          <c:y val="3.6979110487901333E-2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345</c:v>
                </c:pt>
                <c:pt idx="1">
                  <c:v>347.5</c:v>
                </c:pt>
                <c:pt idx="2">
                  <c:v>334</c:v>
                </c:pt>
                <c:pt idx="3">
                  <c:v>390.5</c:v>
                </c:pt>
                <c:pt idx="4">
                  <c:v>316</c:v>
                </c:pt>
                <c:pt idx="5">
                  <c:v>363.5</c:v>
                </c:pt>
                <c:pt idx="6">
                  <c:v>326</c:v>
                </c:pt>
                <c:pt idx="7">
                  <c:v>390</c:v>
                </c:pt>
                <c:pt idx="8">
                  <c:v>287</c:v>
                </c:pt>
                <c:pt idx="9">
                  <c:v>393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82040"/>
        <c:axId val="178081648"/>
      </c:barChart>
      <c:catAx>
        <c:axId val="17808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8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8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8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410</c:v>
                </c:pt>
                <c:pt idx="1">
                  <c:v>409</c:v>
                </c:pt>
                <c:pt idx="2">
                  <c:v>410</c:v>
                </c:pt>
                <c:pt idx="3">
                  <c:v>402.5</c:v>
                </c:pt>
                <c:pt idx="4">
                  <c:v>360</c:v>
                </c:pt>
                <c:pt idx="5">
                  <c:v>322.5</c:v>
                </c:pt>
                <c:pt idx="6">
                  <c:v>352</c:v>
                </c:pt>
                <c:pt idx="7">
                  <c:v>317</c:v>
                </c:pt>
                <c:pt idx="8">
                  <c:v>341</c:v>
                </c:pt>
                <c:pt idx="9">
                  <c:v>379.5</c:v>
                </c:pt>
                <c:pt idx="10">
                  <c:v>344.5</c:v>
                </c:pt>
                <c:pt idx="11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83608"/>
        <c:axId val="177473800"/>
      </c:barChart>
      <c:catAx>
        <c:axId val="17808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473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73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8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375.5</c:v>
                </c:pt>
                <c:pt idx="1">
                  <c:v>344.5</c:v>
                </c:pt>
                <c:pt idx="2">
                  <c:v>404</c:v>
                </c:pt>
                <c:pt idx="3">
                  <c:v>444.5</c:v>
                </c:pt>
                <c:pt idx="4">
                  <c:v>415.5</c:v>
                </c:pt>
                <c:pt idx="5">
                  <c:v>349.5</c:v>
                </c:pt>
                <c:pt idx="6">
                  <c:v>356.5</c:v>
                </c:pt>
                <c:pt idx="7">
                  <c:v>346.5</c:v>
                </c:pt>
                <c:pt idx="8">
                  <c:v>310.5</c:v>
                </c:pt>
                <c:pt idx="9">
                  <c:v>319.5</c:v>
                </c:pt>
                <c:pt idx="10">
                  <c:v>346</c:v>
                </c:pt>
                <c:pt idx="11">
                  <c:v>292.5</c:v>
                </c:pt>
                <c:pt idx="12">
                  <c:v>356</c:v>
                </c:pt>
                <c:pt idx="13">
                  <c:v>327.5</c:v>
                </c:pt>
                <c:pt idx="14">
                  <c:v>387.5</c:v>
                </c:pt>
                <c:pt idx="15">
                  <c:v>380.5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33648"/>
        <c:axId val="178434040"/>
      </c:barChart>
      <c:catAx>
        <c:axId val="17843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3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AA17" sqref="AA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2136</v>
      </c>
      <c r="M5" s="145"/>
      <c r="N5" s="145"/>
      <c r="O5" s="12"/>
      <c r="P5" s="134" t="s">
        <v>57</v>
      </c>
      <c r="Q5" s="134"/>
      <c r="R5" s="134"/>
      <c r="S5" s="143" t="s">
        <v>63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149</v>
      </c>
      <c r="E6" s="141"/>
      <c r="F6" s="141"/>
      <c r="G6" s="141"/>
      <c r="H6" s="141"/>
      <c r="I6" s="134" t="s">
        <v>59</v>
      </c>
      <c r="J6" s="134"/>
      <c r="K6" s="134"/>
      <c r="L6" s="146">
        <v>3</v>
      </c>
      <c r="M6" s="146"/>
      <c r="N6" s="146"/>
      <c r="O6" s="42"/>
      <c r="P6" s="134" t="s">
        <v>58</v>
      </c>
      <c r="Q6" s="134"/>
      <c r="R6" s="134"/>
      <c r="S6" s="139">
        <v>42937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4</v>
      </c>
      <c r="C10" s="46">
        <v>171</v>
      </c>
      <c r="D10" s="46">
        <v>17</v>
      </c>
      <c r="E10" s="46">
        <v>3</v>
      </c>
      <c r="F10" s="6">
        <f t="shared" ref="F10:F22" si="0">B10*0.5+C10*1+D10*2+E10*2.5</f>
        <v>214.5</v>
      </c>
      <c r="G10" s="2"/>
      <c r="H10" s="19" t="s">
        <v>4</v>
      </c>
      <c r="I10" s="46">
        <v>8</v>
      </c>
      <c r="J10" s="46">
        <v>194</v>
      </c>
      <c r="K10" s="46">
        <v>8</v>
      </c>
      <c r="L10" s="46">
        <v>7</v>
      </c>
      <c r="M10" s="6">
        <f t="shared" ref="M10:M22" si="1">I10*0.5+J10*1+K10*2+L10*2.5</f>
        <v>231.5</v>
      </c>
      <c r="N10" s="9">
        <f>F20+F21+F22+M10</f>
        <v>933.5</v>
      </c>
      <c r="O10" s="19" t="s">
        <v>43</v>
      </c>
      <c r="P10" s="46">
        <v>4</v>
      </c>
      <c r="Q10" s="46">
        <v>251</v>
      </c>
      <c r="R10" s="46">
        <v>11</v>
      </c>
      <c r="S10" s="46">
        <v>10</v>
      </c>
      <c r="T10" s="6">
        <f t="shared" ref="T10:T21" si="2">P10*0.5+Q10*1+R10*2+S10*2.5</f>
        <v>300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197</v>
      </c>
      <c r="D11" s="46">
        <v>23</v>
      </c>
      <c r="E11" s="46">
        <v>5</v>
      </c>
      <c r="F11" s="6">
        <f t="shared" si="0"/>
        <v>258.5</v>
      </c>
      <c r="G11" s="2"/>
      <c r="H11" s="19" t="s">
        <v>5</v>
      </c>
      <c r="I11" s="46">
        <v>11</v>
      </c>
      <c r="J11" s="46">
        <v>247</v>
      </c>
      <c r="K11" s="46">
        <v>9</v>
      </c>
      <c r="L11" s="46">
        <v>9</v>
      </c>
      <c r="M11" s="6">
        <f t="shared" si="1"/>
        <v>293</v>
      </c>
      <c r="N11" s="9">
        <f>F21+F22+M10+M11</f>
        <v>1007</v>
      </c>
      <c r="O11" s="19" t="s">
        <v>44</v>
      </c>
      <c r="P11" s="46">
        <v>2</v>
      </c>
      <c r="Q11" s="46">
        <v>262</v>
      </c>
      <c r="R11" s="46">
        <v>9</v>
      </c>
      <c r="S11" s="46">
        <v>15</v>
      </c>
      <c r="T11" s="6">
        <f t="shared" si="2"/>
        <v>318.5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216</v>
      </c>
      <c r="D12" s="46">
        <v>16</v>
      </c>
      <c r="E12" s="46">
        <v>13</v>
      </c>
      <c r="F12" s="6">
        <f t="shared" si="0"/>
        <v>283</v>
      </c>
      <c r="G12" s="2"/>
      <c r="H12" s="19" t="s">
        <v>6</v>
      </c>
      <c r="I12" s="46">
        <v>5</v>
      </c>
      <c r="J12" s="46">
        <v>239</v>
      </c>
      <c r="K12" s="46">
        <v>8</v>
      </c>
      <c r="L12" s="46">
        <v>10</v>
      </c>
      <c r="M12" s="6">
        <f t="shared" si="1"/>
        <v>282.5</v>
      </c>
      <c r="N12" s="2">
        <f>F22+M10+M11+M12</f>
        <v>1055</v>
      </c>
      <c r="O12" s="19" t="s">
        <v>32</v>
      </c>
      <c r="P12" s="46">
        <v>4</v>
      </c>
      <c r="Q12" s="46">
        <v>236</v>
      </c>
      <c r="R12" s="46">
        <v>14</v>
      </c>
      <c r="S12" s="46">
        <v>9</v>
      </c>
      <c r="T12" s="6">
        <f t="shared" si="2"/>
        <v>288.5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188</v>
      </c>
      <c r="D13" s="46">
        <v>24</v>
      </c>
      <c r="E13" s="46">
        <v>8</v>
      </c>
      <c r="F13" s="6">
        <f t="shared" si="0"/>
        <v>258</v>
      </c>
      <c r="G13" s="2">
        <f t="shared" ref="G13:G19" si="3">F10+F11+F12+F13</f>
        <v>1014</v>
      </c>
      <c r="H13" s="19" t="s">
        <v>7</v>
      </c>
      <c r="I13" s="46">
        <v>6</v>
      </c>
      <c r="J13" s="46">
        <v>192</v>
      </c>
      <c r="K13" s="46">
        <v>7</v>
      </c>
      <c r="L13" s="46">
        <v>11</v>
      </c>
      <c r="M13" s="6">
        <f t="shared" si="1"/>
        <v>236.5</v>
      </c>
      <c r="N13" s="2">
        <f t="shared" ref="N13:N18" si="4">M10+M11+M12+M13</f>
        <v>1043.5</v>
      </c>
      <c r="O13" s="19" t="s">
        <v>33</v>
      </c>
      <c r="P13" s="46">
        <v>2</v>
      </c>
      <c r="Q13" s="46">
        <v>231</v>
      </c>
      <c r="R13" s="46">
        <v>14</v>
      </c>
      <c r="S13" s="46">
        <v>15</v>
      </c>
      <c r="T13" s="6">
        <f t="shared" si="2"/>
        <v>297.5</v>
      </c>
      <c r="U13" s="2">
        <f t="shared" ref="U13:U21" si="5">T10+T11+T12+T13</f>
        <v>1204.5</v>
      </c>
      <c r="AB13" s="51">
        <v>241</v>
      </c>
    </row>
    <row r="14" spans="1:28" ht="24" customHeight="1" x14ac:dyDescent="0.2">
      <c r="A14" s="18" t="s">
        <v>21</v>
      </c>
      <c r="B14" s="46">
        <v>3</v>
      </c>
      <c r="C14" s="46">
        <v>220</v>
      </c>
      <c r="D14" s="46">
        <v>16</v>
      </c>
      <c r="E14" s="46">
        <v>7</v>
      </c>
      <c r="F14" s="6">
        <f t="shared" si="0"/>
        <v>271</v>
      </c>
      <c r="G14" s="2">
        <f t="shared" si="3"/>
        <v>1070.5</v>
      </c>
      <c r="H14" s="19" t="s">
        <v>9</v>
      </c>
      <c r="I14" s="46">
        <v>8</v>
      </c>
      <c r="J14" s="46">
        <v>215</v>
      </c>
      <c r="K14" s="46">
        <v>11</v>
      </c>
      <c r="L14" s="46">
        <v>8</v>
      </c>
      <c r="M14" s="6">
        <f t="shared" si="1"/>
        <v>261</v>
      </c>
      <c r="N14" s="2">
        <f t="shared" si="4"/>
        <v>1073</v>
      </c>
      <c r="O14" s="19" t="s">
        <v>29</v>
      </c>
      <c r="P14" s="45">
        <v>3</v>
      </c>
      <c r="Q14" s="45">
        <v>217</v>
      </c>
      <c r="R14" s="45">
        <v>13</v>
      </c>
      <c r="S14" s="45">
        <v>7</v>
      </c>
      <c r="T14" s="6">
        <f t="shared" si="2"/>
        <v>262</v>
      </c>
      <c r="U14" s="2">
        <f t="shared" si="5"/>
        <v>1166.5</v>
      </c>
      <c r="AB14" s="51">
        <v>250</v>
      </c>
    </row>
    <row r="15" spans="1:28" ht="24" customHeight="1" x14ac:dyDescent="0.2">
      <c r="A15" s="18" t="s">
        <v>23</v>
      </c>
      <c r="B15" s="46">
        <v>1</v>
      </c>
      <c r="C15" s="46">
        <v>213</v>
      </c>
      <c r="D15" s="46">
        <v>20</v>
      </c>
      <c r="E15" s="46">
        <v>5</v>
      </c>
      <c r="F15" s="6">
        <f t="shared" si="0"/>
        <v>266</v>
      </c>
      <c r="G15" s="2">
        <f t="shared" si="3"/>
        <v>1078</v>
      </c>
      <c r="H15" s="19" t="s">
        <v>12</v>
      </c>
      <c r="I15" s="46">
        <v>4</v>
      </c>
      <c r="J15" s="46">
        <v>205</v>
      </c>
      <c r="K15" s="46">
        <v>10</v>
      </c>
      <c r="L15" s="46">
        <v>5</v>
      </c>
      <c r="M15" s="6">
        <f t="shared" si="1"/>
        <v>239.5</v>
      </c>
      <c r="N15" s="2">
        <f t="shared" si="4"/>
        <v>1019.5</v>
      </c>
      <c r="O15" s="18" t="s">
        <v>30</v>
      </c>
      <c r="P15" s="46">
        <v>0</v>
      </c>
      <c r="Q15" s="46">
        <v>263</v>
      </c>
      <c r="R15" s="45">
        <v>21</v>
      </c>
      <c r="S15" s="46">
        <v>13</v>
      </c>
      <c r="T15" s="6">
        <f t="shared" si="2"/>
        <v>337.5</v>
      </c>
      <c r="U15" s="2">
        <f t="shared" si="5"/>
        <v>1185.5</v>
      </c>
      <c r="AB15" s="51">
        <v>262</v>
      </c>
    </row>
    <row r="16" spans="1:28" ht="24" customHeight="1" x14ac:dyDescent="0.2">
      <c r="A16" s="18" t="s">
        <v>39</v>
      </c>
      <c r="B16" s="46">
        <v>3</v>
      </c>
      <c r="C16" s="46">
        <v>172</v>
      </c>
      <c r="D16" s="46">
        <v>11</v>
      </c>
      <c r="E16" s="46">
        <v>9</v>
      </c>
      <c r="F16" s="6">
        <f t="shared" si="0"/>
        <v>218</v>
      </c>
      <c r="G16" s="2">
        <f t="shared" si="3"/>
        <v>1013</v>
      </c>
      <c r="H16" s="19" t="s">
        <v>15</v>
      </c>
      <c r="I16" s="46">
        <v>5</v>
      </c>
      <c r="J16" s="46">
        <v>221</v>
      </c>
      <c r="K16" s="46">
        <v>9</v>
      </c>
      <c r="L16" s="46">
        <v>8</v>
      </c>
      <c r="M16" s="6">
        <f t="shared" si="1"/>
        <v>261.5</v>
      </c>
      <c r="N16" s="2">
        <f t="shared" si="4"/>
        <v>998.5</v>
      </c>
      <c r="O16" s="19" t="s">
        <v>8</v>
      </c>
      <c r="P16" s="46">
        <v>6</v>
      </c>
      <c r="Q16" s="46">
        <v>229</v>
      </c>
      <c r="R16" s="46">
        <v>19</v>
      </c>
      <c r="S16" s="46">
        <v>8</v>
      </c>
      <c r="T16" s="6">
        <f t="shared" si="2"/>
        <v>290</v>
      </c>
      <c r="U16" s="2">
        <f t="shared" si="5"/>
        <v>1187</v>
      </c>
      <c r="AB16" s="51">
        <v>270.5</v>
      </c>
    </row>
    <row r="17" spans="1:28" ht="24" customHeight="1" x14ac:dyDescent="0.2">
      <c r="A17" s="18" t="s">
        <v>40</v>
      </c>
      <c r="B17" s="46">
        <v>3</v>
      </c>
      <c r="C17" s="46">
        <v>174</v>
      </c>
      <c r="D17" s="46">
        <v>12</v>
      </c>
      <c r="E17" s="46">
        <v>11</v>
      </c>
      <c r="F17" s="6">
        <f t="shared" si="0"/>
        <v>227</v>
      </c>
      <c r="G17" s="2">
        <f t="shared" si="3"/>
        <v>982</v>
      </c>
      <c r="H17" s="19" t="s">
        <v>18</v>
      </c>
      <c r="I17" s="46">
        <v>4</v>
      </c>
      <c r="J17" s="46">
        <v>183</v>
      </c>
      <c r="K17" s="46">
        <v>7</v>
      </c>
      <c r="L17" s="46">
        <v>6</v>
      </c>
      <c r="M17" s="6">
        <f t="shared" si="1"/>
        <v>214</v>
      </c>
      <c r="N17" s="2">
        <f t="shared" si="4"/>
        <v>976</v>
      </c>
      <c r="O17" s="19" t="s">
        <v>10</v>
      </c>
      <c r="P17" s="46">
        <v>7</v>
      </c>
      <c r="Q17" s="46">
        <v>271</v>
      </c>
      <c r="R17" s="46">
        <v>22</v>
      </c>
      <c r="S17" s="46">
        <v>6</v>
      </c>
      <c r="T17" s="6">
        <f t="shared" si="2"/>
        <v>333.5</v>
      </c>
      <c r="U17" s="2">
        <f t="shared" si="5"/>
        <v>1223</v>
      </c>
      <c r="AB17" s="51">
        <v>289.5</v>
      </c>
    </row>
    <row r="18" spans="1:28" ht="24" customHeight="1" x14ac:dyDescent="0.2">
      <c r="A18" s="18" t="s">
        <v>41</v>
      </c>
      <c r="B18" s="46">
        <v>3</v>
      </c>
      <c r="C18" s="46">
        <v>151</v>
      </c>
      <c r="D18" s="46">
        <v>8</v>
      </c>
      <c r="E18" s="46">
        <v>13</v>
      </c>
      <c r="F18" s="6">
        <f t="shared" si="0"/>
        <v>201</v>
      </c>
      <c r="G18" s="2">
        <f t="shared" si="3"/>
        <v>912</v>
      </c>
      <c r="H18" s="19" t="s">
        <v>20</v>
      </c>
      <c r="I18" s="46">
        <v>5</v>
      </c>
      <c r="J18" s="46">
        <v>202</v>
      </c>
      <c r="K18" s="46">
        <v>6</v>
      </c>
      <c r="L18" s="46">
        <v>8</v>
      </c>
      <c r="M18" s="6">
        <f t="shared" si="1"/>
        <v>236.5</v>
      </c>
      <c r="N18" s="2">
        <f t="shared" si="4"/>
        <v>951.5</v>
      </c>
      <c r="O18" s="19" t="s">
        <v>13</v>
      </c>
      <c r="P18" s="46">
        <v>9</v>
      </c>
      <c r="Q18" s="46">
        <v>269</v>
      </c>
      <c r="R18" s="46">
        <v>13</v>
      </c>
      <c r="S18" s="46">
        <v>10</v>
      </c>
      <c r="T18" s="6">
        <f t="shared" si="2"/>
        <v>324.5</v>
      </c>
      <c r="U18" s="2">
        <f t="shared" si="5"/>
        <v>1285.5</v>
      </c>
      <c r="AB18" s="51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191</v>
      </c>
      <c r="D19" s="47">
        <v>12</v>
      </c>
      <c r="E19" s="47">
        <v>12</v>
      </c>
      <c r="F19" s="7">
        <f t="shared" si="0"/>
        <v>249</v>
      </c>
      <c r="G19" s="3">
        <f t="shared" si="3"/>
        <v>895</v>
      </c>
      <c r="H19" s="20" t="s">
        <v>22</v>
      </c>
      <c r="I19" s="45">
        <v>0</v>
      </c>
      <c r="J19" s="45">
        <v>195</v>
      </c>
      <c r="K19" s="45">
        <v>7</v>
      </c>
      <c r="L19" s="45">
        <v>12</v>
      </c>
      <c r="M19" s="6">
        <f t="shared" si="1"/>
        <v>239</v>
      </c>
      <c r="N19" s="2">
        <f>M16+M17+M18+M19</f>
        <v>951</v>
      </c>
      <c r="O19" s="19" t="s">
        <v>16</v>
      </c>
      <c r="P19" s="46">
        <v>5</v>
      </c>
      <c r="Q19" s="46">
        <v>242</v>
      </c>
      <c r="R19" s="46">
        <v>18</v>
      </c>
      <c r="S19" s="46">
        <v>2</v>
      </c>
      <c r="T19" s="6">
        <f t="shared" si="2"/>
        <v>285.5</v>
      </c>
      <c r="U19" s="2">
        <f t="shared" si="5"/>
        <v>1233.5</v>
      </c>
      <c r="AB19" s="51">
        <v>294</v>
      </c>
    </row>
    <row r="20" spans="1:28" ht="24" customHeight="1" x14ac:dyDescent="0.2">
      <c r="A20" s="19" t="s">
        <v>27</v>
      </c>
      <c r="B20" s="45">
        <v>6</v>
      </c>
      <c r="C20" s="45">
        <v>181</v>
      </c>
      <c r="D20" s="45">
        <v>9</v>
      </c>
      <c r="E20" s="45">
        <v>7</v>
      </c>
      <c r="F20" s="8">
        <f t="shared" si="0"/>
        <v>219.5</v>
      </c>
      <c r="G20" s="35"/>
      <c r="H20" s="19" t="s">
        <v>24</v>
      </c>
      <c r="I20" s="46">
        <v>1</v>
      </c>
      <c r="J20" s="46">
        <v>162</v>
      </c>
      <c r="K20" s="46">
        <v>10</v>
      </c>
      <c r="L20" s="46">
        <v>11</v>
      </c>
      <c r="M20" s="8">
        <f t="shared" si="1"/>
        <v>210</v>
      </c>
      <c r="N20" s="2">
        <f>M17+M18+M19+M20</f>
        <v>899.5</v>
      </c>
      <c r="O20" s="19" t="s">
        <v>45</v>
      </c>
      <c r="P20" s="45">
        <v>4</v>
      </c>
      <c r="Q20" s="45">
        <v>261</v>
      </c>
      <c r="R20" s="46">
        <v>19</v>
      </c>
      <c r="S20" s="45">
        <v>6</v>
      </c>
      <c r="T20" s="8">
        <f t="shared" si="2"/>
        <v>316</v>
      </c>
      <c r="U20" s="2">
        <f t="shared" si="5"/>
        <v>1259.5</v>
      </c>
      <c r="AB20" s="5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190</v>
      </c>
      <c r="D21" s="46">
        <v>10</v>
      </c>
      <c r="E21" s="46">
        <v>9</v>
      </c>
      <c r="F21" s="6">
        <f t="shared" si="0"/>
        <v>234.5</v>
      </c>
      <c r="G21" s="36"/>
      <c r="H21" s="20" t="s">
        <v>25</v>
      </c>
      <c r="I21" s="46">
        <v>3</v>
      </c>
      <c r="J21" s="46">
        <v>240</v>
      </c>
      <c r="K21" s="46">
        <v>11</v>
      </c>
      <c r="L21" s="46">
        <v>13</v>
      </c>
      <c r="M21" s="6">
        <f t="shared" si="1"/>
        <v>296</v>
      </c>
      <c r="N21" s="2">
        <f>M18+M19+M20+M21</f>
        <v>981.5</v>
      </c>
      <c r="O21" s="21" t="s">
        <v>46</v>
      </c>
      <c r="P21" s="47">
        <v>3</v>
      </c>
      <c r="Q21" s="47">
        <v>249</v>
      </c>
      <c r="R21" s="47">
        <v>20</v>
      </c>
      <c r="S21" s="47">
        <v>4</v>
      </c>
      <c r="T21" s="7">
        <f t="shared" si="2"/>
        <v>300.5</v>
      </c>
      <c r="U21" s="3">
        <f t="shared" si="5"/>
        <v>1226.5</v>
      </c>
      <c r="AB21" s="51">
        <v>299.5</v>
      </c>
    </row>
    <row r="22" spans="1:28" ht="24" customHeight="1" thickBot="1" x14ac:dyDescent="0.25">
      <c r="A22" s="19" t="s">
        <v>1</v>
      </c>
      <c r="B22" s="46">
        <v>10</v>
      </c>
      <c r="C22" s="46">
        <v>200</v>
      </c>
      <c r="D22" s="46">
        <v>9</v>
      </c>
      <c r="E22" s="46">
        <v>10</v>
      </c>
      <c r="F22" s="6">
        <f t="shared" si="0"/>
        <v>248</v>
      </c>
      <c r="G22" s="2"/>
      <c r="H22" s="21" t="s">
        <v>26</v>
      </c>
      <c r="I22" s="47">
        <v>2</v>
      </c>
      <c r="J22" s="47">
        <v>205</v>
      </c>
      <c r="K22" s="47">
        <v>7</v>
      </c>
      <c r="L22" s="47">
        <v>10</v>
      </c>
      <c r="M22" s="6">
        <f t="shared" si="1"/>
        <v>245</v>
      </c>
      <c r="N22" s="3">
        <f>M19+M20+M21+M22</f>
        <v>990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1078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1073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1285.5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79</v>
      </c>
      <c r="G24" s="57"/>
      <c r="H24" s="152"/>
      <c r="I24" s="153"/>
      <c r="J24" s="52" t="s">
        <v>73</v>
      </c>
      <c r="K24" s="55"/>
      <c r="L24" s="55"/>
      <c r="M24" s="56" t="s">
        <v>67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45 X CARRERA 43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2136</v>
      </c>
      <c r="M5" s="145"/>
      <c r="N5" s="145"/>
      <c r="O5" s="12"/>
      <c r="P5" s="134" t="s">
        <v>57</v>
      </c>
      <c r="Q5" s="134"/>
      <c r="R5" s="134"/>
      <c r="S5" s="143" t="s">
        <v>61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60" t="s">
        <v>152</v>
      </c>
      <c r="E6" s="160"/>
      <c r="F6" s="160"/>
      <c r="G6" s="160"/>
      <c r="H6" s="160"/>
      <c r="I6" s="134" t="s">
        <v>59</v>
      </c>
      <c r="J6" s="134"/>
      <c r="K6" s="134"/>
      <c r="L6" s="146">
        <v>4</v>
      </c>
      <c r="M6" s="146"/>
      <c r="N6" s="146"/>
      <c r="O6" s="42"/>
      <c r="P6" s="134" t="s">
        <v>58</v>
      </c>
      <c r="Q6" s="134"/>
      <c r="R6" s="134"/>
      <c r="S6" s="139">
        <f>'G-1'!S6:U6</f>
        <v>42937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9</v>
      </c>
      <c r="C10" s="46">
        <v>217</v>
      </c>
      <c r="D10" s="46">
        <v>17</v>
      </c>
      <c r="E10" s="46">
        <v>4</v>
      </c>
      <c r="F10" s="6">
        <f t="shared" ref="F10:F22" si="0">B10*0.5+C10*1+D10*2+E10*2.5</f>
        <v>265.5</v>
      </c>
      <c r="G10" s="2"/>
      <c r="H10" s="19" t="s">
        <v>4</v>
      </c>
      <c r="I10" s="46">
        <v>2</v>
      </c>
      <c r="J10" s="46">
        <v>173</v>
      </c>
      <c r="K10" s="46">
        <v>8</v>
      </c>
      <c r="L10" s="46">
        <v>4</v>
      </c>
      <c r="M10" s="6">
        <f t="shared" ref="M10:M22" si="1">I10*0.5+J10*1+K10*2+L10*2.5</f>
        <v>200</v>
      </c>
      <c r="N10" s="9">
        <f>F20+F21+F22+M10</f>
        <v>846</v>
      </c>
      <c r="O10" s="19" t="s">
        <v>43</v>
      </c>
      <c r="P10" s="46">
        <v>6</v>
      </c>
      <c r="Q10" s="46">
        <v>184</v>
      </c>
      <c r="R10" s="46">
        <v>19</v>
      </c>
      <c r="S10" s="46">
        <v>9</v>
      </c>
      <c r="T10" s="6">
        <f t="shared" ref="T10:T21" si="2">P10*0.5+Q10*1+R10*2+S10*2.5</f>
        <v>247.5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201</v>
      </c>
      <c r="D11" s="46">
        <v>15</v>
      </c>
      <c r="E11" s="46">
        <v>9</v>
      </c>
      <c r="F11" s="6">
        <f t="shared" si="0"/>
        <v>256.5</v>
      </c>
      <c r="G11" s="2"/>
      <c r="H11" s="19" t="s">
        <v>5</v>
      </c>
      <c r="I11" s="46">
        <v>7</v>
      </c>
      <c r="J11" s="46">
        <v>169</v>
      </c>
      <c r="K11" s="46">
        <v>8</v>
      </c>
      <c r="L11" s="46">
        <v>8</v>
      </c>
      <c r="M11" s="6">
        <f t="shared" si="1"/>
        <v>208.5</v>
      </c>
      <c r="N11" s="9">
        <f>F21+F22+M10+M11</f>
        <v>815</v>
      </c>
      <c r="O11" s="19" t="s">
        <v>44</v>
      </c>
      <c r="P11" s="46">
        <v>4</v>
      </c>
      <c r="Q11" s="46">
        <v>179</v>
      </c>
      <c r="R11" s="46">
        <v>17</v>
      </c>
      <c r="S11" s="46">
        <v>5</v>
      </c>
      <c r="T11" s="6">
        <f t="shared" si="2"/>
        <v>227.5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167</v>
      </c>
      <c r="D12" s="46">
        <v>21</v>
      </c>
      <c r="E12" s="46">
        <v>10</v>
      </c>
      <c r="F12" s="6">
        <f t="shared" si="0"/>
        <v>235.5</v>
      </c>
      <c r="G12" s="2"/>
      <c r="H12" s="19" t="s">
        <v>6</v>
      </c>
      <c r="I12" s="46">
        <v>2</v>
      </c>
      <c r="J12" s="46">
        <v>159</v>
      </c>
      <c r="K12" s="46">
        <v>8</v>
      </c>
      <c r="L12" s="46">
        <v>7</v>
      </c>
      <c r="M12" s="6">
        <f t="shared" si="1"/>
        <v>193.5</v>
      </c>
      <c r="N12" s="2">
        <f>F22+M10+M11+M12</f>
        <v>831.5</v>
      </c>
      <c r="O12" s="19" t="s">
        <v>32</v>
      </c>
      <c r="P12" s="46">
        <v>0</v>
      </c>
      <c r="Q12" s="46">
        <v>181</v>
      </c>
      <c r="R12" s="46">
        <v>10</v>
      </c>
      <c r="S12" s="46">
        <v>6</v>
      </c>
      <c r="T12" s="6">
        <f t="shared" si="2"/>
        <v>216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190</v>
      </c>
      <c r="D13" s="46">
        <v>15</v>
      </c>
      <c r="E13" s="46">
        <v>8</v>
      </c>
      <c r="F13" s="6">
        <f t="shared" si="0"/>
        <v>243</v>
      </c>
      <c r="G13" s="2">
        <f t="shared" ref="G13:G19" si="3">F10+F11+F12+F13</f>
        <v>1000.5</v>
      </c>
      <c r="H13" s="19" t="s">
        <v>7</v>
      </c>
      <c r="I13" s="46">
        <v>4</v>
      </c>
      <c r="J13" s="46">
        <v>147</v>
      </c>
      <c r="K13" s="46">
        <v>9</v>
      </c>
      <c r="L13" s="46">
        <v>4</v>
      </c>
      <c r="M13" s="6">
        <f t="shared" si="1"/>
        <v>177</v>
      </c>
      <c r="N13" s="2">
        <f t="shared" ref="N13:N18" si="4">M10+M11+M12+M13</f>
        <v>779</v>
      </c>
      <c r="O13" s="19" t="s">
        <v>33</v>
      </c>
      <c r="P13" s="46">
        <v>7</v>
      </c>
      <c r="Q13" s="46">
        <v>167</v>
      </c>
      <c r="R13" s="46">
        <v>18</v>
      </c>
      <c r="S13" s="46">
        <v>4</v>
      </c>
      <c r="T13" s="6">
        <f t="shared" si="2"/>
        <v>216.5</v>
      </c>
      <c r="U13" s="2">
        <f t="shared" ref="U13:U21" si="5">T10+T11+T12+T13</f>
        <v>907.5</v>
      </c>
      <c r="AB13" s="51">
        <v>212.5</v>
      </c>
    </row>
    <row r="14" spans="1:28" ht="24" customHeight="1" x14ac:dyDescent="0.2">
      <c r="A14" s="18" t="s">
        <v>21</v>
      </c>
      <c r="B14" s="46">
        <v>4</v>
      </c>
      <c r="C14" s="46">
        <v>179</v>
      </c>
      <c r="D14" s="46">
        <v>14</v>
      </c>
      <c r="E14" s="46">
        <v>15</v>
      </c>
      <c r="F14" s="6">
        <f t="shared" si="0"/>
        <v>246.5</v>
      </c>
      <c r="G14" s="2">
        <f t="shared" si="3"/>
        <v>981.5</v>
      </c>
      <c r="H14" s="19" t="s">
        <v>9</v>
      </c>
      <c r="I14" s="46">
        <v>2</v>
      </c>
      <c r="J14" s="46">
        <v>154</v>
      </c>
      <c r="K14" s="46">
        <v>8</v>
      </c>
      <c r="L14" s="46">
        <v>6</v>
      </c>
      <c r="M14" s="6">
        <f t="shared" si="1"/>
        <v>186</v>
      </c>
      <c r="N14" s="2">
        <f t="shared" si="4"/>
        <v>765</v>
      </c>
      <c r="O14" s="19" t="s">
        <v>29</v>
      </c>
      <c r="P14" s="45">
        <v>3</v>
      </c>
      <c r="Q14" s="45">
        <v>177</v>
      </c>
      <c r="R14" s="45">
        <v>17</v>
      </c>
      <c r="S14" s="45">
        <v>7</v>
      </c>
      <c r="T14" s="6">
        <f t="shared" si="2"/>
        <v>230</v>
      </c>
      <c r="U14" s="2">
        <f t="shared" si="5"/>
        <v>890</v>
      </c>
      <c r="AB14" s="51">
        <v>226</v>
      </c>
    </row>
    <row r="15" spans="1:28" ht="24" customHeight="1" x14ac:dyDescent="0.2">
      <c r="A15" s="18" t="s">
        <v>23</v>
      </c>
      <c r="B15" s="46">
        <v>7</v>
      </c>
      <c r="C15" s="46">
        <v>180</v>
      </c>
      <c r="D15" s="46">
        <v>11</v>
      </c>
      <c r="E15" s="46">
        <v>10</v>
      </c>
      <c r="F15" s="6">
        <f t="shared" si="0"/>
        <v>230.5</v>
      </c>
      <c r="G15" s="2">
        <f t="shared" si="3"/>
        <v>955.5</v>
      </c>
      <c r="H15" s="19" t="s">
        <v>12</v>
      </c>
      <c r="I15" s="46">
        <v>4</v>
      </c>
      <c r="J15" s="46">
        <v>162</v>
      </c>
      <c r="K15" s="46">
        <v>7</v>
      </c>
      <c r="L15" s="46">
        <v>5</v>
      </c>
      <c r="M15" s="6">
        <f t="shared" si="1"/>
        <v>190.5</v>
      </c>
      <c r="N15" s="2">
        <f t="shared" si="4"/>
        <v>747</v>
      </c>
      <c r="O15" s="18" t="s">
        <v>30</v>
      </c>
      <c r="P15" s="46">
        <v>8</v>
      </c>
      <c r="Q15" s="46">
        <v>168</v>
      </c>
      <c r="R15" s="46">
        <v>18</v>
      </c>
      <c r="S15" s="46">
        <v>3</v>
      </c>
      <c r="T15" s="6">
        <f t="shared" si="2"/>
        <v>215.5</v>
      </c>
      <c r="U15" s="2">
        <f t="shared" si="5"/>
        <v>878</v>
      </c>
      <c r="AB15" s="51">
        <v>233.5</v>
      </c>
    </row>
    <row r="16" spans="1:28" ht="24" customHeight="1" x14ac:dyDescent="0.2">
      <c r="A16" s="18" t="s">
        <v>39</v>
      </c>
      <c r="B16" s="46">
        <v>3</v>
      </c>
      <c r="C16" s="46">
        <v>163</v>
      </c>
      <c r="D16" s="46">
        <v>8</v>
      </c>
      <c r="E16" s="46">
        <v>14</v>
      </c>
      <c r="F16" s="6">
        <f t="shared" si="0"/>
        <v>215.5</v>
      </c>
      <c r="G16" s="2">
        <f t="shared" si="3"/>
        <v>935.5</v>
      </c>
      <c r="H16" s="19" t="s">
        <v>15</v>
      </c>
      <c r="I16" s="46">
        <v>2</v>
      </c>
      <c r="J16" s="46">
        <v>159</v>
      </c>
      <c r="K16" s="46">
        <v>8</v>
      </c>
      <c r="L16" s="46">
        <v>4</v>
      </c>
      <c r="M16" s="6">
        <f t="shared" si="1"/>
        <v>186</v>
      </c>
      <c r="N16" s="2">
        <f t="shared" si="4"/>
        <v>739.5</v>
      </c>
      <c r="O16" s="19" t="s">
        <v>8</v>
      </c>
      <c r="P16" s="46">
        <v>7</v>
      </c>
      <c r="Q16" s="46">
        <v>195</v>
      </c>
      <c r="R16" s="46">
        <v>21</v>
      </c>
      <c r="S16" s="46">
        <v>6</v>
      </c>
      <c r="T16" s="6">
        <f t="shared" si="2"/>
        <v>255.5</v>
      </c>
      <c r="U16" s="2">
        <f t="shared" si="5"/>
        <v>917.5</v>
      </c>
      <c r="AB16" s="51">
        <v>234</v>
      </c>
    </row>
    <row r="17" spans="1:28" ht="24" customHeight="1" x14ac:dyDescent="0.2">
      <c r="A17" s="18" t="s">
        <v>40</v>
      </c>
      <c r="B17" s="46">
        <v>3</v>
      </c>
      <c r="C17" s="46">
        <v>178</v>
      </c>
      <c r="D17" s="46">
        <v>8</v>
      </c>
      <c r="E17" s="46">
        <v>4</v>
      </c>
      <c r="F17" s="6">
        <f t="shared" si="0"/>
        <v>205.5</v>
      </c>
      <c r="G17" s="2">
        <f t="shared" si="3"/>
        <v>898</v>
      </c>
      <c r="H17" s="19" t="s">
        <v>18</v>
      </c>
      <c r="I17" s="46">
        <v>11</v>
      </c>
      <c r="J17" s="46">
        <v>219</v>
      </c>
      <c r="K17" s="46">
        <v>9</v>
      </c>
      <c r="L17" s="46">
        <v>4</v>
      </c>
      <c r="M17" s="6">
        <f t="shared" si="1"/>
        <v>252.5</v>
      </c>
      <c r="N17" s="2">
        <f t="shared" si="4"/>
        <v>815</v>
      </c>
      <c r="O17" s="19" t="s">
        <v>10</v>
      </c>
      <c r="P17" s="46">
        <v>4</v>
      </c>
      <c r="Q17" s="46">
        <v>179</v>
      </c>
      <c r="R17" s="46">
        <v>13</v>
      </c>
      <c r="S17" s="46">
        <v>10</v>
      </c>
      <c r="T17" s="6">
        <f t="shared" si="2"/>
        <v>232</v>
      </c>
      <c r="U17" s="2">
        <f t="shared" si="5"/>
        <v>933</v>
      </c>
      <c r="AB17" s="51">
        <v>248</v>
      </c>
    </row>
    <row r="18" spans="1:28" ht="24" customHeight="1" x14ac:dyDescent="0.2">
      <c r="A18" s="18" t="s">
        <v>41</v>
      </c>
      <c r="B18" s="46">
        <v>3</v>
      </c>
      <c r="C18" s="46">
        <v>156</v>
      </c>
      <c r="D18" s="46">
        <v>10</v>
      </c>
      <c r="E18" s="46">
        <v>8</v>
      </c>
      <c r="F18" s="6">
        <f t="shared" si="0"/>
        <v>197.5</v>
      </c>
      <c r="G18" s="2">
        <f t="shared" si="3"/>
        <v>849</v>
      </c>
      <c r="H18" s="19" t="s">
        <v>20</v>
      </c>
      <c r="I18" s="46">
        <v>9</v>
      </c>
      <c r="J18" s="46">
        <v>205</v>
      </c>
      <c r="K18" s="46">
        <v>8</v>
      </c>
      <c r="L18" s="46">
        <v>6</v>
      </c>
      <c r="M18" s="6">
        <f t="shared" si="1"/>
        <v>240.5</v>
      </c>
      <c r="N18" s="2">
        <f t="shared" si="4"/>
        <v>869.5</v>
      </c>
      <c r="O18" s="19" t="s">
        <v>13</v>
      </c>
      <c r="P18" s="46">
        <v>7</v>
      </c>
      <c r="Q18" s="46">
        <v>181</v>
      </c>
      <c r="R18" s="46">
        <v>19</v>
      </c>
      <c r="S18" s="46">
        <v>7</v>
      </c>
      <c r="T18" s="6">
        <f t="shared" si="2"/>
        <v>240</v>
      </c>
      <c r="U18" s="2">
        <f t="shared" si="5"/>
        <v>943</v>
      </c>
      <c r="AB18" s="5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213</v>
      </c>
      <c r="D19" s="47">
        <v>8</v>
      </c>
      <c r="E19" s="47">
        <v>8</v>
      </c>
      <c r="F19" s="7">
        <f t="shared" si="0"/>
        <v>253.5</v>
      </c>
      <c r="G19" s="3">
        <f t="shared" si="3"/>
        <v>872</v>
      </c>
      <c r="H19" s="20" t="s">
        <v>22</v>
      </c>
      <c r="I19" s="45">
        <v>6</v>
      </c>
      <c r="J19" s="45">
        <v>197</v>
      </c>
      <c r="K19" s="45">
        <v>8</v>
      </c>
      <c r="L19" s="45">
        <v>7</v>
      </c>
      <c r="M19" s="6">
        <f t="shared" si="1"/>
        <v>233.5</v>
      </c>
      <c r="N19" s="2">
        <f>M16+M17+M18+M19</f>
        <v>912.5</v>
      </c>
      <c r="O19" s="19" t="s">
        <v>16</v>
      </c>
      <c r="P19" s="46">
        <v>9</v>
      </c>
      <c r="Q19" s="46">
        <v>197</v>
      </c>
      <c r="R19" s="46">
        <v>21</v>
      </c>
      <c r="S19" s="46">
        <v>4</v>
      </c>
      <c r="T19" s="6">
        <f t="shared" si="2"/>
        <v>253.5</v>
      </c>
      <c r="U19" s="2">
        <f t="shared" si="5"/>
        <v>981</v>
      </c>
      <c r="AB19" s="51">
        <v>262</v>
      </c>
    </row>
    <row r="20" spans="1:28" ht="24" customHeight="1" x14ac:dyDescent="0.2">
      <c r="A20" s="19" t="s">
        <v>27</v>
      </c>
      <c r="B20" s="45">
        <v>3</v>
      </c>
      <c r="C20" s="45">
        <v>181</v>
      </c>
      <c r="D20" s="45">
        <v>6</v>
      </c>
      <c r="E20" s="45">
        <v>18</v>
      </c>
      <c r="F20" s="8">
        <f t="shared" si="0"/>
        <v>239.5</v>
      </c>
      <c r="G20" s="35"/>
      <c r="H20" s="19" t="s">
        <v>24</v>
      </c>
      <c r="I20" s="46">
        <v>3</v>
      </c>
      <c r="J20" s="46">
        <v>170</v>
      </c>
      <c r="K20" s="46">
        <v>8</v>
      </c>
      <c r="L20" s="46">
        <v>7</v>
      </c>
      <c r="M20" s="8">
        <f t="shared" si="1"/>
        <v>205</v>
      </c>
      <c r="N20" s="2">
        <f>M17+M18+M19+M20</f>
        <v>931.5</v>
      </c>
      <c r="O20" s="19" t="s">
        <v>45</v>
      </c>
      <c r="P20" s="45">
        <v>6</v>
      </c>
      <c r="Q20" s="45">
        <v>189</v>
      </c>
      <c r="R20" s="45">
        <v>18</v>
      </c>
      <c r="S20" s="45">
        <v>7</v>
      </c>
      <c r="T20" s="8">
        <f t="shared" si="2"/>
        <v>245.5</v>
      </c>
      <c r="U20" s="2">
        <f t="shared" si="5"/>
        <v>971</v>
      </c>
      <c r="AB20" s="5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143</v>
      </c>
      <c r="D21" s="46">
        <v>8</v>
      </c>
      <c r="E21" s="46">
        <v>7</v>
      </c>
      <c r="F21" s="6">
        <f t="shared" si="0"/>
        <v>177</v>
      </c>
      <c r="G21" s="36"/>
      <c r="H21" s="20" t="s">
        <v>25</v>
      </c>
      <c r="I21" s="46">
        <v>4</v>
      </c>
      <c r="J21" s="46">
        <v>218</v>
      </c>
      <c r="K21" s="46">
        <v>10</v>
      </c>
      <c r="L21" s="46">
        <v>6</v>
      </c>
      <c r="M21" s="6">
        <f t="shared" si="1"/>
        <v>255</v>
      </c>
      <c r="N21" s="2">
        <f>M18+M19+M20+M21</f>
        <v>934</v>
      </c>
      <c r="O21" s="21" t="s">
        <v>46</v>
      </c>
      <c r="P21" s="47">
        <v>7</v>
      </c>
      <c r="Q21" s="47">
        <v>178</v>
      </c>
      <c r="R21" s="47">
        <v>16</v>
      </c>
      <c r="S21" s="47">
        <v>9</v>
      </c>
      <c r="T21" s="7">
        <f t="shared" si="2"/>
        <v>236</v>
      </c>
      <c r="U21" s="3">
        <f t="shared" si="5"/>
        <v>975</v>
      </c>
      <c r="AB21" s="5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183</v>
      </c>
      <c r="D22" s="46">
        <v>8</v>
      </c>
      <c r="E22" s="46">
        <v>11</v>
      </c>
      <c r="F22" s="6">
        <f t="shared" si="0"/>
        <v>229.5</v>
      </c>
      <c r="G22" s="2"/>
      <c r="H22" s="21" t="s">
        <v>26</v>
      </c>
      <c r="I22" s="47">
        <v>8</v>
      </c>
      <c r="J22" s="47">
        <v>199</v>
      </c>
      <c r="K22" s="47">
        <v>7</v>
      </c>
      <c r="L22" s="47">
        <v>8</v>
      </c>
      <c r="M22" s="6">
        <f t="shared" si="1"/>
        <v>237</v>
      </c>
      <c r="N22" s="3">
        <f>M19+M20+M21+M22</f>
        <v>930.5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1000.5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934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981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71</v>
      </c>
      <c r="N24" s="57"/>
      <c r="O24" s="152"/>
      <c r="P24" s="153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45 X CARRERA 43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2136</v>
      </c>
      <c r="M5" s="145"/>
      <c r="N5" s="145"/>
      <c r="O5" s="12"/>
      <c r="P5" s="134" t="s">
        <v>57</v>
      </c>
      <c r="Q5" s="134"/>
      <c r="R5" s="134"/>
      <c r="S5" s="143" t="s">
        <v>94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3</v>
      </c>
      <c r="M6" s="146"/>
      <c r="N6" s="146"/>
      <c r="O6" s="42"/>
      <c r="P6" s="134" t="s">
        <v>58</v>
      </c>
      <c r="Q6" s="134"/>
      <c r="R6" s="134"/>
      <c r="S6" s="139">
        <f>'G-1'!S6:U6</f>
        <v>42937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18</v>
      </c>
      <c r="C10" s="46">
        <v>221</v>
      </c>
      <c r="D10" s="46">
        <v>50</v>
      </c>
      <c r="E10" s="46">
        <v>6</v>
      </c>
      <c r="F10" s="48">
        <f>B10*0.5+C10*1+D10*2+E10*2.5</f>
        <v>345</v>
      </c>
      <c r="G10" s="2"/>
      <c r="H10" s="19" t="s">
        <v>4</v>
      </c>
      <c r="I10" s="46">
        <v>27</v>
      </c>
      <c r="J10" s="46">
        <v>305</v>
      </c>
      <c r="K10" s="46">
        <v>58</v>
      </c>
      <c r="L10" s="46">
        <v>4</v>
      </c>
      <c r="M10" s="6">
        <f>I10*0.5+J10*1+K10*2+L10*2.5</f>
        <v>444.5</v>
      </c>
      <c r="N10" s="9">
        <f>F20+F21+F22+M10</f>
        <v>1568.5</v>
      </c>
      <c r="O10" s="19" t="s">
        <v>43</v>
      </c>
      <c r="P10" s="46">
        <v>21</v>
      </c>
      <c r="Q10" s="46">
        <v>279</v>
      </c>
      <c r="R10" s="46">
        <v>54</v>
      </c>
      <c r="S10" s="46">
        <v>5</v>
      </c>
      <c r="T10" s="6">
        <f>P10*0.5+Q10*1+R10*2+S10*2.5</f>
        <v>410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24</v>
      </c>
      <c r="C11" s="46">
        <v>197</v>
      </c>
      <c r="D11" s="46">
        <v>58</v>
      </c>
      <c r="E11" s="46">
        <v>9</v>
      </c>
      <c r="F11" s="6">
        <f t="shared" ref="F11:F22" si="0">B11*0.5+C11*1+D11*2+E11*2.5</f>
        <v>347.5</v>
      </c>
      <c r="G11" s="2"/>
      <c r="H11" s="19" t="s">
        <v>5</v>
      </c>
      <c r="I11" s="46">
        <v>29</v>
      </c>
      <c r="J11" s="46">
        <v>276</v>
      </c>
      <c r="K11" s="46">
        <v>60</v>
      </c>
      <c r="L11" s="46">
        <v>2</v>
      </c>
      <c r="M11" s="6">
        <f t="shared" ref="M11:M22" si="1">I11*0.5+J11*1+K11*2+L11*2.5</f>
        <v>415.5</v>
      </c>
      <c r="N11" s="9">
        <f>F21+F22+M10+M11</f>
        <v>1608.5</v>
      </c>
      <c r="O11" s="19" t="s">
        <v>44</v>
      </c>
      <c r="P11" s="46">
        <v>25</v>
      </c>
      <c r="Q11" s="46">
        <v>293</v>
      </c>
      <c r="R11" s="46">
        <v>48</v>
      </c>
      <c r="S11" s="46">
        <v>3</v>
      </c>
      <c r="T11" s="6">
        <f t="shared" ref="T11:T21" si="2">P11*0.5+Q11*1+R11*2+S11*2.5</f>
        <v>409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205</v>
      </c>
      <c r="D12" s="46">
        <v>51</v>
      </c>
      <c r="E12" s="46">
        <v>7</v>
      </c>
      <c r="F12" s="6">
        <f t="shared" si="0"/>
        <v>334</v>
      </c>
      <c r="G12" s="2"/>
      <c r="H12" s="19" t="s">
        <v>6</v>
      </c>
      <c r="I12" s="46">
        <v>16</v>
      </c>
      <c r="J12" s="46">
        <v>233</v>
      </c>
      <c r="K12" s="46">
        <v>48</v>
      </c>
      <c r="L12" s="46">
        <v>5</v>
      </c>
      <c r="M12" s="6">
        <f t="shared" si="1"/>
        <v>349.5</v>
      </c>
      <c r="N12" s="2">
        <f>F22+M10+M11+M12</f>
        <v>1613.5</v>
      </c>
      <c r="O12" s="19" t="s">
        <v>32</v>
      </c>
      <c r="P12" s="46">
        <v>30</v>
      </c>
      <c r="Q12" s="46">
        <v>292</v>
      </c>
      <c r="R12" s="46">
        <v>49</v>
      </c>
      <c r="S12" s="46">
        <v>2</v>
      </c>
      <c r="T12" s="6">
        <f t="shared" si="2"/>
        <v>410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22</v>
      </c>
      <c r="C13" s="46">
        <v>233</v>
      </c>
      <c r="D13" s="46">
        <v>62</v>
      </c>
      <c r="E13" s="46">
        <v>9</v>
      </c>
      <c r="F13" s="6">
        <f t="shared" si="0"/>
        <v>390.5</v>
      </c>
      <c r="G13" s="2">
        <f>F10+F11+F12+F13</f>
        <v>1417</v>
      </c>
      <c r="H13" s="19" t="s">
        <v>7</v>
      </c>
      <c r="I13" s="46">
        <v>22</v>
      </c>
      <c r="J13" s="46">
        <v>240</v>
      </c>
      <c r="K13" s="46">
        <v>49</v>
      </c>
      <c r="L13" s="46">
        <v>3</v>
      </c>
      <c r="M13" s="6">
        <f t="shared" si="1"/>
        <v>356.5</v>
      </c>
      <c r="N13" s="2">
        <f t="shared" ref="N13:N18" si="3">M10+M11+M12+M13</f>
        <v>1566</v>
      </c>
      <c r="O13" s="19" t="s">
        <v>33</v>
      </c>
      <c r="P13" s="46">
        <v>25</v>
      </c>
      <c r="Q13" s="46">
        <v>278</v>
      </c>
      <c r="R13" s="46">
        <v>51</v>
      </c>
      <c r="S13" s="46">
        <v>4</v>
      </c>
      <c r="T13" s="6">
        <f t="shared" si="2"/>
        <v>402.5</v>
      </c>
      <c r="U13" s="2">
        <f t="shared" ref="U13:U21" si="4">T10+T11+T12+T13</f>
        <v>1631.5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21</v>
      </c>
      <c r="C14" s="46">
        <v>200</v>
      </c>
      <c r="D14" s="46">
        <v>49</v>
      </c>
      <c r="E14" s="46">
        <v>3</v>
      </c>
      <c r="F14" s="6">
        <f t="shared" si="0"/>
        <v>316</v>
      </c>
      <c r="G14" s="2">
        <f t="shared" ref="G14:G19" si="5">F11+F12+F13+F14</f>
        <v>1388</v>
      </c>
      <c r="H14" s="19" t="s">
        <v>9</v>
      </c>
      <c r="I14" s="46">
        <v>19</v>
      </c>
      <c r="J14" s="46">
        <v>217</v>
      </c>
      <c r="K14" s="46">
        <v>55</v>
      </c>
      <c r="L14" s="46">
        <v>4</v>
      </c>
      <c r="M14" s="6">
        <f t="shared" si="1"/>
        <v>346.5</v>
      </c>
      <c r="N14" s="2">
        <f t="shared" si="3"/>
        <v>1468</v>
      </c>
      <c r="O14" s="19" t="s">
        <v>29</v>
      </c>
      <c r="P14" s="45">
        <v>24</v>
      </c>
      <c r="Q14" s="45">
        <v>234</v>
      </c>
      <c r="R14" s="45">
        <v>52</v>
      </c>
      <c r="S14" s="45">
        <v>4</v>
      </c>
      <c r="T14" s="6">
        <f t="shared" si="2"/>
        <v>360</v>
      </c>
      <c r="U14" s="2">
        <f t="shared" si="4"/>
        <v>1581.5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26</v>
      </c>
      <c r="C15" s="46">
        <v>211</v>
      </c>
      <c r="D15" s="46">
        <v>61</v>
      </c>
      <c r="E15" s="46">
        <v>7</v>
      </c>
      <c r="F15" s="6">
        <f t="shared" si="0"/>
        <v>363.5</v>
      </c>
      <c r="G15" s="2">
        <f t="shared" si="5"/>
        <v>1404</v>
      </c>
      <c r="H15" s="19" t="s">
        <v>12</v>
      </c>
      <c r="I15" s="46">
        <v>15</v>
      </c>
      <c r="J15" s="46">
        <v>204</v>
      </c>
      <c r="K15" s="46">
        <v>47</v>
      </c>
      <c r="L15" s="46">
        <v>2</v>
      </c>
      <c r="M15" s="6">
        <f t="shared" si="1"/>
        <v>310.5</v>
      </c>
      <c r="N15" s="2">
        <f t="shared" si="3"/>
        <v>1363</v>
      </c>
      <c r="O15" s="18" t="s">
        <v>30</v>
      </c>
      <c r="P15" s="46">
        <v>25</v>
      </c>
      <c r="Q15" s="46">
        <v>225</v>
      </c>
      <c r="R15" s="46">
        <v>40</v>
      </c>
      <c r="S15" s="46">
        <v>2</v>
      </c>
      <c r="T15" s="6">
        <f t="shared" si="2"/>
        <v>322.5</v>
      </c>
      <c r="U15" s="2">
        <f t="shared" si="4"/>
        <v>1495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19</v>
      </c>
      <c r="C16" s="46">
        <v>202</v>
      </c>
      <c r="D16" s="46">
        <v>46</v>
      </c>
      <c r="E16" s="46">
        <v>9</v>
      </c>
      <c r="F16" s="6">
        <f t="shared" si="0"/>
        <v>326</v>
      </c>
      <c r="G16" s="2">
        <f t="shared" si="5"/>
        <v>1396</v>
      </c>
      <c r="H16" s="19" t="s">
        <v>15</v>
      </c>
      <c r="I16" s="46">
        <v>17</v>
      </c>
      <c r="J16" s="46">
        <v>211</v>
      </c>
      <c r="K16" s="46">
        <v>45</v>
      </c>
      <c r="L16" s="46">
        <v>4</v>
      </c>
      <c r="M16" s="6">
        <f t="shared" si="1"/>
        <v>319.5</v>
      </c>
      <c r="N16" s="2">
        <f t="shared" si="3"/>
        <v>1333</v>
      </c>
      <c r="O16" s="19" t="s">
        <v>8</v>
      </c>
      <c r="P16" s="46">
        <v>26</v>
      </c>
      <c r="Q16" s="46">
        <v>231</v>
      </c>
      <c r="R16" s="46">
        <v>49</v>
      </c>
      <c r="S16" s="46">
        <v>4</v>
      </c>
      <c r="T16" s="6">
        <f t="shared" si="2"/>
        <v>352</v>
      </c>
      <c r="U16" s="2">
        <f t="shared" si="4"/>
        <v>1437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34</v>
      </c>
      <c r="C17" s="46">
        <v>266</v>
      </c>
      <c r="D17" s="46">
        <v>46</v>
      </c>
      <c r="E17" s="46">
        <v>6</v>
      </c>
      <c r="F17" s="6">
        <f t="shared" si="0"/>
        <v>390</v>
      </c>
      <c r="G17" s="2">
        <f t="shared" si="5"/>
        <v>1395.5</v>
      </c>
      <c r="H17" s="19" t="s">
        <v>18</v>
      </c>
      <c r="I17" s="46">
        <v>18</v>
      </c>
      <c r="J17" s="46">
        <v>210</v>
      </c>
      <c r="K17" s="46">
        <v>56</v>
      </c>
      <c r="L17" s="46">
        <v>6</v>
      </c>
      <c r="M17" s="6">
        <f t="shared" si="1"/>
        <v>346</v>
      </c>
      <c r="N17" s="2">
        <f t="shared" si="3"/>
        <v>1322.5</v>
      </c>
      <c r="O17" s="19" t="s">
        <v>10</v>
      </c>
      <c r="P17" s="46">
        <v>29</v>
      </c>
      <c r="Q17" s="46">
        <v>201</v>
      </c>
      <c r="R17" s="46">
        <v>47</v>
      </c>
      <c r="S17" s="46">
        <v>3</v>
      </c>
      <c r="T17" s="6">
        <f t="shared" si="2"/>
        <v>317</v>
      </c>
      <c r="U17" s="2">
        <f t="shared" si="4"/>
        <v>1351.5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15</v>
      </c>
      <c r="C18" s="46">
        <v>193</v>
      </c>
      <c r="D18" s="46">
        <v>37</v>
      </c>
      <c r="E18" s="46">
        <v>5</v>
      </c>
      <c r="F18" s="6">
        <f t="shared" si="0"/>
        <v>287</v>
      </c>
      <c r="G18" s="2">
        <f t="shared" si="5"/>
        <v>1366.5</v>
      </c>
      <c r="H18" s="19" t="s">
        <v>20</v>
      </c>
      <c r="I18" s="46">
        <v>15</v>
      </c>
      <c r="J18" s="46">
        <v>191</v>
      </c>
      <c r="K18" s="46">
        <v>42</v>
      </c>
      <c r="L18" s="46">
        <v>4</v>
      </c>
      <c r="M18" s="6">
        <f t="shared" si="1"/>
        <v>292.5</v>
      </c>
      <c r="N18" s="2">
        <f t="shared" si="3"/>
        <v>1268.5</v>
      </c>
      <c r="O18" s="19" t="s">
        <v>13</v>
      </c>
      <c r="P18" s="46">
        <v>29</v>
      </c>
      <c r="Q18" s="46">
        <v>216</v>
      </c>
      <c r="R18" s="46">
        <v>49</v>
      </c>
      <c r="S18" s="46">
        <v>5</v>
      </c>
      <c r="T18" s="6">
        <f t="shared" si="2"/>
        <v>341</v>
      </c>
      <c r="U18" s="2">
        <f t="shared" si="4"/>
        <v>1332.5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229</v>
      </c>
      <c r="D19" s="47">
        <v>65</v>
      </c>
      <c r="E19" s="47">
        <v>9</v>
      </c>
      <c r="F19" s="7">
        <f t="shared" si="0"/>
        <v>393</v>
      </c>
      <c r="G19" s="3">
        <f t="shared" si="5"/>
        <v>1396</v>
      </c>
      <c r="H19" s="20" t="s">
        <v>22</v>
      </c>
      <c r="I19" s="45">
        <v>30</v>
      </c>
      <c r="J19" s="45">
        <v>241</v>
      </c>
      <c r="K19" s="45">
        <v>50</v>
      </c>
      <c r="L19" s="45">
        <v>0</v>
      </c>
      <c r="M19" s="6">
        <f t="shared" si="1"/>
        <v>356</v>
      </c>
      <c r="N19" s="2">
        <f>M16+M17+M18+M19</f>
        <v>1314</v>
      </c>
      <c r="O19" s="19" t="s">
        <v>16</v>
      </c>
      <c r="P19" s="46">
        <v>33</v>
      </c>
      <c r="Q19" s="46">
        <v>241</v>
      </c>
      <c r="R19" s="46">
        <v>56</v>
      </c>
      <c r="S19" s="46">
        <v>4</v>
      </c>
      <c r="T19" s="6">
        <f t="shared" si="2"/>
        <v>379.5</v>
      </c>
      <c r="U19" s="2">
        <f t="shared" si="4"/>
        <v>1389.5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25</v>
      </c>
      <c r="C20" s="45">
        <v>226</v>
      </c>
      <c r="D20" s="45">
        <v>61</v>
      </c>
      <c r="E20" s="45">
        <v>6</v>
      </c>
      <c r="F20" s="8">
        <f t="shared" si="0"/>
        <v>375.5</v>
      </c>
      <c r="G20" s="35"/>
      <c r="H20" s="19" t="s">
        <v>24</v>
      </c>
      <c r="I20" s="46">
        <v>32</v>
      </c>
      <c r="J20" s="46">
        <v>201</v>
      </c>
      <c r="K20" s="46">
        <v>49</v>
      </c>
      <c r="L20" s="46">
        <v>5</v>
      </c>
      <c r="M20" s="8">
        <f t="shared" si="1"/>
        <v>327.5</v>
      </c>
      <c r="N20" s="2">
        <f>M17+M18+M19+M20</f>
        <v>1322</v>
      </c>
      <c r="O20" s="19" t="s">
        <v>45</v>
      </c>
      <c r="P20" s="45">
        <v>27</v>
      </c>
      <c r="Q20" s="45">
        <v>232</v>
      </c>
      <c r="R20" s="45">
        <v>47</v>
      </c>
      <c r="S20" s="45">
        <v>2</v>
      </c>
      <c r="T20" s="8">
        <f t="shared" si="2"/>
        <v>344.5</v>
      </c>
      <c r="U20" s="2">
        <f t="shared" si="4"/>
        <v>1382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236</v>
      </c>
      <c r="D21" s="46">
        <v>44</v>
      </c>
      <c r="E21" s="46">
        <v>3</v>
      </c>
      <c r="F21" s="6">
        <f t="shared" si="0"/>
        <v>344.5</v>
      </c>
      <c r="G21" s="36"/>
      <c r="H21" s="20" t="s">
        <v>25</v>
      </c>
      <c r="I21" s="46">
        <v>28</v>
      </c>
      <c r="J21" s="46">
        <v>269</v>
      </c>
      <c r="K21" s="46">
        <v>51</v>
      </c>
      <c r="L21" s="46">
        <v>1</v>
      </c>
      <c r="M21" s="6">
        <f t="shared" si="1"/>
        <v>387.5</v>
      </c>
      <c r="N21" s="2">
        <f>M18+M19+M20+M21</f>
        <v>1363.5</v>
      </c>
      <c r="O21" s="21" t="s">
        <v>46</v>
      </c>
      <c r="P21" s="47">
        <v>21</v>
      </c>
      <c r="Q21" s="47">
        <v>211</v>
      </c>
      <c r="R21" s="47">
        <v>44</v>
      </c>
      <c r="S21" s="47">
        <v>2</v>
      </c>
      <c r="T21" s="7">
        <f t="shared" si="2"/>
        <v>314.5</v>
      </c>
      <c r="U21" s="3">
        <f t="shared" si="4"/>
        <v>1379.5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22</v>
      </c>
      <c r="C22" s="46">
        <v>267</v>
      </c>
      <c r="D22" s="46">
        <v>58</v>
      </c>
      <c r="E22" s="46">
        <v>4</v>
      </c>
      <c r="F22" s="6">
        <f t="shared" si="0"/>
        <v>404</v>
      </c>
      <c r="G22" s="2"/>
      <c r="H22" s="21" t="s">
        <v>26</v>
      </c>
      <c r="I22" s="47">
        <v>23</v>
      </c>
      <c r="J22" s="47">
        <v>252</v>
      </c>
      <c r="K22" s="47">
        <v>51</v>
      </c>
      <c r="L22" s="47">
        <v>6</v>
      </c>
      <c r="M22" s="6">
        <f t="shared" si="1"/>
        <v>380.5</v>
      </c>
      <c r="N22" s="3">
        <f>M19+M20+M21+M22</f>
        <v>1451.5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1417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1613.5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1631.5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75</v>
      </c>
      <c r="N24" s="57"/>
      <c r="O24" s="152"/>
      <c r="P24" s="153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45 X CARRERA 43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2136</v>
      </c>
      <c r="M6" s="145"/>
      <c r="N6" s="145"/>
      <c r="O6" s="12"/>
      <c r="P6" s="134" t="s">
        <v>58</v>
      </c>
      <c r="Q6" s="134"/>
      <c r="R6" s="134"/>
      <c r="S6" s="161">
        <f>'G-1'!S6:U6</f>
        <v>42937</v>
      </c>
      <c r="T6" s="161"/>
      <c r="U6" s="161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'G-1'!B10+'G-2'!B10+'G-4'!B10</f>
        <v>31</v>
      </c>
      <c r="C10" s="46">
        <f>'G-1'!C10+'G-2'!C10+'G-4'!C10</f>
        <v>609</v>
      </c>
      <c r="D10" s="46">
        <f>'G-1'!D10+'G-2'!D10+'G-4'!D10</f>
        <v>84</v>
      </c>
      <c r="E10" s="46">
        <f>'G-1'!E10+'G-2'!E10+'G-4'!E10</f>
        <v>13</v>
      </c>
      <c r="F10" s="6">
        <f t="shared" ref="F10:F22" si="0">B10*0.5+C10*1+D10*2+E10*2.5</f>
        <v>825</v>
      </c>
      <c r="G10" s="2"/>
      <c r="H10" s="19" t="s">
        <v>4</v>
      </c>
      <c r="I10" s="46">
        <f>'G-1'!I10+'G-2'!I10+'G-4'!I10</f>
        <v>37</v>
      </c>
      <c r="J10" s="46">
        <f>'G-1'!J10+'G-2'!J10+'G-4'!J10</f>
        <v>672</v>
      </c>
      <c r="K10" s="46">
        <f>'G-1'!K10+'G-2'!K10+'G-4'!K10</f>
        <v>74</v>
      </c>
      <c r="L10" s="46">
        <f>'G-1'!L10+'G-2'!L10+'G-4'!L10</f>
        <v>15</v>
      </c>
      <c r="M10" s="6">
        <f t="shared" ref="M10:M22" si="1">I10*0.5+J10*1+K10*2+L10*2.5</f>
        <v>876</v>
      </c>
      <c r="N10" s="9">
        <f>F20+F21+F22+M10</f>
        <v>3348</v>
      </c>
      <c r="O10" s="19" t="s">
        <v>43</v>
      </c>
      <c r="P10" s="46">
        <v>21</v>
      </c>
      <c r="Q10" s="46">
        <v>279</v>
      </c>
      <c r="R10" s="46">
        <v>54</v>
      </c>
      <c r="S10" s="46">
        <v>5</v>
      </c>
      <c r="T10" s="6">
        <f t="shared" ref="T10:T21" si="2">P10*0.5+Q10*1+R10*2+S10*2.5</f>
        <v>410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36</v>
      </c>
      <c r="C11" s="46">
        <f>'G-1'!C11+'G-2'!C11+'G-4'!C11</f>
        <v>595</v>
      </c>
      <c r="D11" s="46">
        <f>'G-1'!D11+'G-2'!D11+'G-4'!D11</f>
        <v>96</v>
      </c>
      <c r="E11" s="46">
        <f>'G-1'!E11+'G-2'!E11+'G-4'!E11</f>
        <v>23</v>
      </c>
      <c r="F11" s="6">
        <f t="shared" si="0"/>
        <v>862.5</v>
      </c>
      <c r="G11" s="2"/>
      <c r="H11" s="19" t="s">
        <v>5</v>
      </c>
      <c r="I11" s="46">
        <f>'G-1'!I11+'G-2'!I11+'G-4'!I11</f>
        <v>47</v>
      </c>
      <c r="J11" s="46">
        <f>'G-1'!J11+'G-2'!J11+'G-4'!J11</f>
        <v>692</v>
      </c>
      <c r="K11" s="46">
        <f>'G-1'!K11+'G-2'!K11+'G-4'!K11</f>
        <v>77</v>
      </c>
      <c r="L11" s="46">
        <f>'G-1'!L11+'G-2'!L11+'G-4'!L11</f>
        <v>19</v>
      </c>
      <c r="M11" s="6">
        <f t="shared" si="1"/>
        <v>917</v>
      </c>
      <c r="N11" s="9">
        <f>F21+F22+M10+M11</f>
        <v>3430.5</v>
      </c>
      <c r="O11" s="19" t="s">
        <v>44</v>
      </c>
      <c r="P11" s="46">
        <v>25</v>
      </c>
      <c r="Q11" s="46">
        <v>293</v>
      </c>
      <c r="R11" s="46">
        <v>48</v>
      </c>
      <c r="S11" s="46">
        <v>3</v>
      </c>
      <c r="T11" s="6">
        <f t="shared" si="2"/>
        <v>409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27</v>
      </c>
      <c r="C12" s="46">
        <f>'G-1'!C12+'G-2'!C12+'G-4'!C12</f>
        <v>588</v>
      </c>
      <c r="D12" s="46">
        <f>'G-1'!D12+'G-2'!D12+'G-4'!D12</f>
        <v>88</v>
      </c>
      <c r="E12" s="46">
        <f>'G-1'!E12+'G-2'!E12+'G-4'!E12</f>
        <v>30</v>
      </c>
      <c r="F12" s="6">
        <f t="shared" si="0"/>
        <v>852.5</v>
      </c>
      <c r="G12" s="2"/>
      <c r="H12" s="19" t="s">
        <v>6</v>
      </c>
      <c r="I12" s="46">
        <f>'G-1'!I12+'G-2'!I12+'G-4'!I12</f>
        <v>23</v>
      </c>
      <c r="J12" s="46">
        <f>'G-1'!J12+'G-2'!J12+'G-4'!J12</f>
        <v>631</v>
      </c>
      <c r="K12" s="46">
        <f>'G-1'!K12+'G-2'!K12+'G-4'!K12</f>
        <v>64</v>
      </c>
      <c r="L12" s="46">
        <f>'G-1'!L12+'G-2'!L12+'G-4'!L12</f>
        <v>22</v>
      </c>
      <c r="M12" s="6">
        <f t="shared" si="1"/>
        <v>825.5</v>
      </c>
      <c r="N12" s="2">
        <f>F22+M10+M11+M12</f>
        <v>3500</v>
      </c>
      <c r="O12" s="19" t="s">
        <v>32</v>
      </c>
      <c r="P12" s="46">
        <v>30</v>
      </c>
      <c r="Q12" s="46">
        <v>292</v>
      </c>
      <c r="R12" s="46">
        <v>49</v>
      </c>
      <c r="S12" s="46">
        <v>2</v>
      </c>
      <c r="T12" s="6">
        <f t="shared" si="2"/>
        <v>410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32</v>
      </c>
      <c r="C13" s="46">
        <f>'G-1'!C13+'G-2'!C13+'G-4'!C13</f>
        <v>611</v>
      </c>
      <c r="D13" s="46">
        <f>'G-1'!D13+'G-2'!D13+'G-4'!D13</f>
        <v>101</v>
      </c>
      <c r="E13" s="46">
        <f>'G-1'!E13+'G-2'!E13+'G-4'!E13</f>
        <v>25</v>
      </c>
      <c r="F13" s="6">
        <f t="shared" si="0"/>
        <v>891.5</v>
      </c>
      <c r="G13" s="2">
        <f t="shared" ref="G13:G19" si="3">F10+F11+F12+F13</f>
        <v>3431.5</v>
      </c>
      <c r="H13" s="19" t="s">
        <v>7</v>
      </c>
      <c r="I13" s="46">
        <f>'G-1'!I13+'G-2'!I13+'G-4'!I13</f>
        <v>32</v>
      </c>
      <c r="J13" s="46">
        <f>'G-1'!J13+'G-2'!J13+'G-4'!J13</f>
        <v>579</v>
      </c>
      <c r="K13" s="46">
        <f>'G-1'!K13+'G-2'!K13+'G-4'!K13</f>
        <v>65</v>
      </c>
      <c r="L13" s="46">
        <f>'G-1'!L13+'G-2'!L13+'G-4'!L13</f>
        <v>18</v>
      </c>
      <c r="M13" s="6">
        <f t="shared" si="1"/>
        <v>770</v>
      </c>
      <c r="N13" s="2">
        <f t="shared" ref="N13:N18" si="4">M10+M11+M12+M13</f>
        <v>3388.5</v>
      </c>
      <c r="O13" s="19" t="s">
        <v>33</v>
      </c>
      <c r="P13" s="46">
        <v>25</v>
      </c>
      <c r="Q13" s="46">
        <v>278</v>
      </c>
      <c r="R13" s="46">
        <v>51</v>
      </c>
      <c r="S13" s="46">
        <v>4</v>
      </c>
      <c r="T13" s="6">
        <f t="shared" si="2"/>
        <v>402.5</v>
      </c>
      <c r="U13" s="2">
        <f t="shared" ref="U13:U21" si="5">T10+T11+T12+T13</f>
        <v>1631.5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28</v>
      </c>
      <c r="C14" s="46">
        <f>'G-1'!C14+'G-2'!C14+'G-4'!C14</f>
        <v>599</v>
      </c>
      <c r="D14" s="46">
        <f>'G-1'!D14+'G-2'!D14+'G-4'!D14</f>
        <v>79</v>
      </c>
      <c r="E14" s="46">
        <f>'G-1'!E14+'G-2'!E14+'G-4'!E14</f>
        <v>25</v>
      </c>
      <c r="F14" s="6">
        <f t="shared" si="0"/>
        <v>833.5</v>
      </c>
      <c r="G14" s="2">
        <f t="shared" si="3"/>
        <v>3440</v>
      </c>
      <c r="H14" s="19" t="s">
        <v>9</v>
      </c>
      <c r="I14" s="46">
        <f>'G-1'!I14+'G-2'!I14+'G-4'!I14</f>
        <v>29</v>
      </c>
      <c r="J14" s="46">
        <f>'G-1'!J14+'G-2'!J14+'G-4'!J14</f>
        <v>586</v>
      </c>
      <c r="K14" s="46">
        <f>'G-1'!K14+'G-2'!K14+'G-4'!K14</f>
        <v>74</v>
      </c>
      <c r="L14" s="46">
        <f>'G-1'!L14+'G-2'!L14+'G-4'!L14</f>
        <v>18</v>
      </c>
      <c r="M14" s="6">
        <f t="shared" si="1"/>
        <v>793.5</v>
      </c>
      <c r="N14" s="2">
        <f t="shared" si="4"/>
        <v>3306</v>
      </c>
      <c r="O14" s="19" t="s">
        <v>29</v>
      </c>
      <c r="P14" s="46">
        <v>24</v>
      </c>
      <c r="Q14" s="46">
        <v>234</v>
      </c>
      <c r="R14" s="46">
        <v>52</v>
      </c>
      <c r="S14" s="46">
        <v>4</v>
      </c>
      <c r="T14" s="6">
        <f t="shared" si="2"/>
        <v>360</v>
      </c>
      <c r="U14" s="2">
        <f t="shared" si="5"/>
        <v>1581.5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34</v>
      </c>
      <c r="C15" s="46">
        <f>'G-1'!C15+'G-2'!C15+'G-4'!C15</f>
        <v>604</v>
      </c>
      <c r="D15" s="46">
        <f>'G-1'!D15+'G-2'!D15+'G-4'!D15</f>
        <v>92</v>
      </c>
      <c r="E15" s="46">
        <f>'G-1'!E15+'G-2'!E15+'G-4'!E15</f>
        <v>22</v>
      </c>
      <c r="F15" s="6">
        <f t="shared" si="0"/>
        <v>860</v>
      </c>
      <c r="G15" s="2">
        <f t="shared" si="3"/>
        <v>3437.5</v>
      </c>
      <c r="H15" s="19" t="s">
        <v>12</v>
      </c>
      <c r="I15" s="46">
        <f>'G-1'!I15+'G-2'!I15+'G-4'!I15</f>
        <v>23</v>
      </c>
      <c r="J15" s="46">
        <f>'G-1'!J15+'G-2'!J15+'G-4'!J15</f>
        <v>571</v>
      </c>
      <c r="K15" s="46">
        <f>'G-1'!K15+'G-2'!K15+'G-4'!K15</f>
        <v>64</v>
      </c>
      <c r="L15" s="46">
        <f>'G-1'!L15+'G-2'!L15+'G-4'!L15</f>
        <v>12</v>
      </c>
      <c r="M15" s="6">
        <f t="shared" si="1"/>
        <v>740.5</v>
      </c>
      <c r="N15" s="2">
        <f t="shared" si="4"/>
        <v>3129.5</v>
      </c>
      <c r="O15" s="18" t="s">
        <v>30</v>
      </c>
      <c r="P15" s="46">
        <v>25</v>
      </c>
      <c r="Q15" s="46">
        <v>225</v>
      </c>
      <c r="R15" s="46">
        <v>40</v>
      </c>
      <c r="S15" s="46">
        <v>2</v>
      </c>
      <c r="T15" s="6">
        <f t="shared" si="2"/>
        <v>322.5</v>
      </c>
      <c r="U15" s="2">
        <f t="shared" si="5"/>
        <v>1495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25</v>
      </c>
      <c r="C16" s="46">
        <f>'G-1'!C16+'G-2'!C16+'G-4'!C16</f>
        <v>537</v>
      </c>
      <c r="D16" s="46">
        <f>'G-1'!D16+'G-2'!D16+'G-4'!D16</f>
        <v>65</v>
      </c>
      <c r="E16" s="46">
        <f>'G-1'!E16+'G-2'!E16+'G-4'!E16</f>
        <v>32</v>
      </c>
      <c r="F16" s="6">
        <f t="shared" si="0"/>
        <v>759.5</v>
      </c>
      <c r="G16" s="2">
        <f t="shared" si="3"/>
        <v>3344.5</v>
      </c>
      <c r="H16" s="19" t="s">
        <v>15</v>
      </c>
      <c r="I16" s="46">
        <f>'G-1'!I16+'G-2'!I16+'G-4'!I16</f>
        <v>24</v>
      </c>
      <c r="J16" s="46">
        <f>'G-1'!J16+'G-2'!J16+'G-4'!J16</f>
        <v>591</v>
      </c>
      <c r="K16" s="46">
        <f>'G-1'!K16+'G-2'!K16+'G-4'!K16</f>
        <v>62</v>
      </c>
      <c r="L16" s="46">
        <f>'G-1'!L16+'G-2'!L16+'G-4'!L16</f>
        <v>16</v>
      </c>
      <c r="M16" s="6">
        <f t="shared" si="1"/>
        <v>767</v>
      </c>
      <c r="N16" s="2">
        <f t="shared" si="4"/>
        <v>3071</v>
      </c>
      <c r="O16" s="19" t="s">
        <v>8</v>
      </c>
      <c r="P16" s="46">
        <v>26</v>
      </c>
      <c r="Q16" s="46">
        <v>231</v>
      </c>
      <c r="R16" s="46">
        <v>49</v>
      </c>
      <c r="S16" s="46">
        <v>4</v>
      </c>
      <c r="T16" s="6">
        <f t="shared" si="2"/>
        <v>352</v>
      </c>
      <c r="U16" s="2">
        <f t="shared" si="5"/>
        <v>1437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40</v>
      </c>
      <c r="C17" s="46">
        <f>'G-1'!C17+'G-2'!C17+'G-4'!C17</f>
        <v>618</v>
      </c>
      <c r="D17" s="46">
        <f>'G-1'!D17+'G-2'!D17+'G-4'!D17</f>
        <v>66</v>
      </c>
      <c r="E17" s="46">
        <f>'G-1'!E17+'G-2'!E17+'G-4'!E17</f>
        <v>21</v>
      </c>
      <c r="F17" s="6">
        <f t="shared" si="0"/>
        <v>822.5</v>
      </c>
      <c r="G17" s="2">
        <f t="shared" si="3"/>
        <v>3275.5</v>
      </c>
      <c r="H17" s="19" t="s">
        <v>18</v>
      </c>
      <c r="I17" s="46">
        <f>'G-1'!I17+'G-2'!I17+'G-4'!I17</f>
        <v>33</v>
      </c>
      <c r="J17" s="46">
        <f>'G-1'!J17+'G-2'!J17+'G-4'!J17</f>
        <v>612</v>
      </c>
      <c r="K17" s="46">
        <f>'G-1'!K17+'G-2'!K17+'G-4'!K17</f>
        <v>72</v>
      </c>
      <c r="L17" s="46">
        <f>'G-1'!L17+'G-2'!L17+'G-4'!L17</f>
        <v>16</v>
      </c>
      <c r="M17" s="6">
        <f t="shared" si="1"/>
        <v>812.5</v>
      </c>
      <c r="N17" s="2">
        <f t="shared" si="4"/>
        <v>3113.5</v>
      </c>
      <c r="O17" s="19" t="s">
        <v>10</v>
      </c>
      <c r="P17" s="46">
        <v>29</v>
      </c>
      <c r="Q17" s="46">
        <v>201</v>
      </c>
      <c r="R17" s="46">
        <v>47</v>
      </c>
      <c r="S17" s="46">
        <v>3</v>
      </c>
      <c r="T17" s="6">
        <f t="shared" si="2"/>
        <v>317</v>
      </c>
      <c r="U17" s="2">
        <f t="shared" si="5"/>
        <v>1351.5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21</v>
      </c>
      <c r="C18" s="46">
        <f>'G-1'!C18+'G-2'!C18+'G-4'!C18</f>
        <v>500</v>
      </c>
      <c r="D18" s="46">
        <f>'G-1'!D18+'G-2'!D18+'G-4'!D18</f>
        <v>55</v>
      </c>
      <c r="E18" s="46">
        <f>'G-1'!E18+'G-2'!E18+'G-4'!E18</f>
        <v>26</v>
      </c>
      <c r="F18" s="6">
        <f t="shared" si="0"/>
        <v>685.5</v>
      </c>
      <c r="G18" s="2">
        <f t="shared" si="3"/>
        <v>3127.5</v>
      </c>
      <c r="H18" s="19" t="s">
        <v>20</v>
      </c>
      <c r="I18" s="46">
        <f>'G-1'!I18+'G-2'!I18+'G-4'!I18</f>
        <v>29</v>
      </c>
      <c r="J18" s="46">
        <f>'G-1'!J18+'G-2'!J18+'G-4'!J18</f>
        <v>598</v>
      </c>
      <c r="K18" s="46">
        <f>'G-1'!K18+'G-2'!K18+'G-4'!K18</f>
        <v>56</v>
      </c>
      <c r="L18" s="46">
        <f>'G-1'!L18+'G-2'!L18+'G-4'!L18</f>
        <v>18</v>
      </c>
      <c r="M18" s="6">
        <f t="shared" si="1"/>
        <v>769.5</v>
      </c>
      <c r="N18" s="2">
        <f t="shared" si="4"/>
        <v>3089.5</v>
      </c>
      <c r="O18" s="19" t="s">
        <v>13</v>
      </c>
      <c r="P18" s="46">
        <v>29</v>
      </c>
      <c r="Q18" s="46">
        <v>216</v>
      </c>
      <c r="R18" s="46">
        <v>49</v>
      </c>
      <c r="S18" s="46">
        <v>5</v>
      </c>
      <c r="T18" s="6">
        <f t="shared" si="2"/>
        <v>341</v>
      </c>
      <c r="U18" s="2">
        <f t="shared" si="5"/>
        <v>1332.5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40</v>
      </c>
      <c r="C19" s="47">
        <f>'G-1'!C19+'G-2'!C19+'G-4'!C19</f>
        <v>633</v>
      </c>
      <c r="D19" s="47">
        <f>'G-1'!D19+'G-2'!D19+'G-4'!D19</f>
        <v>85</v>
      </c>
      <c r="E19" s="47">
        <f>'G-1'!E19+'G-2'!E19+'G-4'!E19</f>
        <v>29</v>
      </c>
      <c r="F19" s="7">
        <f t="shared" si="0"/>
        <v>895.5</v>
      </c>
      <c r="G19" s="3">
        <f t="shared" si="3"/>
        <v>3163</v>
      </c>
      <c r="H19" s="20" t="s">
        <v>22</v>
      </c>
      <c r="I19" s="46">
        <f>'G-1'!I19+'G-2'!I19+'G-4'!I19</f>
        <v>36</v>
      </c>
      <c r="J19" s="46">
        <f>'G-1'!J19+'G-2'!J19+'G-4'!J19</f>
        <v>633</v>
      </c>
      <c r="K19" s="46">
        <f>'G-1'!K19+'G-2'!K19+'G-4'!K19</f>
        <v>65</v>
      </c>
      <c r="L19" s="46">
        <f>'G-1'!L19+'G-2'!L19+'G-4'!L19</f>
        <v>19</v>
      </c>
      <c r="M19" s="6">
        <f t="shared" si="1"/>
        <v>828.5</v>
      </c>
      <c r="N19" s="2">
        <f>M16+M17+M18+M19</f>
        <v>3177.5</v>
      </c>
      <c r="O19" s="19" t="s">
        <v>16</v>
      </c>
      <c r="P19" s="46">
        <v>33</v>
      </c>
      <c r="Q19" s="46">
        <v>241</v>
      </c>
      <c r="R19" s="46">
        <v>56</v>
      </c>
      <c r="S19" s="46">
        <v>4</v>
      </c>
      <c r="T19" s="6">
        <f t="shared" si="2"/>
        <v>379.5</v>
      </c>
      <c r="U19" s="2">
        <f t="shared" si="5"/>
        <v>1389.5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34</v>
      </c>
      <c r="C20" s="45">
        <f>'G-1'!C20+'G-2'!C20+'G-4'!C20</f>
        <v>588</v>
      </c>
      <c r="D20" s="45">
        <f>'G-1'!D20+'G-2'!D20+'G-4'!D20</f>
        <v>76</v>
      </c>
      <c r="E20" s="45">
        <f>'G-1'!E20+'G-2'!E20+'G-4'!E20</f>
        <v>31</v>
      </c>
      <c r="F20" s="8">
        <f t="shared" si="0"/>
        <v>834.5</v>
      </c>
      <c r="G20" s="35"/>
      <c r="H20" s="19" t="s">
        <v>24</v>
      </c>
      <c r="I20" s="46">
        <f>'G-1'!I20+'G-2'!I20+'G-4'!I20</f>
        <v>36</v>
      </c>
      <c r="J20" s="46">
        <f>'G-1'!J20+'G-2'!J20+'G-4'!J20</f>
        <v>533</v>
      </c>
      <c r="K20" s="46">
        <f>'G-1'!K20+'G-2'!K20+'G-4'!K20</f>
        <v>67</v>
      </c>
      <c r="L20" s="46">
        <f>'G-1'!L20+'G-2'!L20+'G-4'!L20</f>
        <v>23</v>
      </c>
      <c r="M20" s="8">
        <f t="shared" si="1"/>
        <v>742.5</v>
      </c>
      <c r="N20" s="2">
        <f>M17+M18+M19+M20</f>
        <v>3153</v>
      </c>
      <c r="O20" s="19" t="s">
        <v>45</v>
      </c>
      <c r="P20" s="46">
        <v>27</v>
      </c>
      <c r="Q20" s="46">
        <v>232</v>
      </c>
      <c r="R20" s="46">
        <v>47</v>
      </c>
      <c r="S20" s="46">
        <v>2</v>
      </c>
      <c r="T20" s="8">
        <f t="shared" si="2"/>
        <v>344.5</v>
      </c>
      <c r="U20" s="2">
        <f t="shared" si="5"/>
        <v>1382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31</v>
      </c>
      <c r="C21" s="45">
        <f>'G-1'!C21+'G-2'!C21+'G-4'!C21</f>
        <v>569</v>
      </c>
      <c r="D21" s="45">
        <f>'G-1'!D21+'G-2'!D21+'G-4'!D21</f>
        <v>62</v>
      </c>
      <c r="E21" s="45">
        <f>'G-1'!E21+'G-2'!E21+'G-4'!E21</f>
        <v>19</v>
      </c>
      <c r="F21" s="6">
        <f t="shared" si="0"/>
        <v>756</v>
      </c>
      <c r="G21" s="36"/>
      <c r="H21" s="20" t="s">
        <v>25</v>
      </c>
      <c r="I21" s="46">
        <f>'G-1'!I21+'G-2'!I21+'G-4'!I21</f>
        <v>35</v>
      </c>
      <c r="J21" s="46">
        <f>'G-1'!J21+'G-2'!J21+'G-4'!J21</f>
        <v>727</v>
      </c>
      <c r="K21" s="46">
        <f>'G-1'!K21+'G-2'!K21+'G-4'!K21</f>
        <v>72</v>
      </c>
      <c r="L21" s="46">
        <f>'G-1'!L21+'G-2'!L21+'G-4'!L21</f>
        <v>20</v>
      </c>
      <c r="M21" s="6">
        <f t="shared" si="1"/>
        <v>938.5</v>
      </c>
      <c r="N21" s="2">
        <f>M18+M19+M20+M21</f>
        <v>3279</v>
      </c>
      <c r="O21" s="21" t="s">
        <v>46</v>
      </c>
      <c r="P21" s="47">
        <v>21</v>
      </c>
      <c r="Q21" s="47">
        <v>211</v>
      </c>
      <c r="R21" s="47">
        <v>44</v>
      </c>
      <c r="S21" s="47">
        <v>2</v>
      </c>
      <c r="T21" s="7">
        <f t="shared" si="2"/>
        <v>314.5</v>
      </c>
      <c r="U21" s="3">
        <f t="shared" si="5"/>
        <v>1379.5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38</v>
      </c>
      <c r="C22" s="45">
        <f>'G-1'!C22+'G-2'!C22+'G-4'!C22</f>
        <v>650</v>
      </c>
      <c r="D22" s="45">
        <f>'G-1'!D22+'G-2'!D22+'G-4'!D22</f>
        <v>75</v>
      </c>
      <c r="E22" s="45">
        <f>'G-1'!E22+'G-2'!E22+'G-4'!E22</f>
        <v>25</v>
      </c>
      <c r="F22" s="6">
        <f t="shared" si="0"/>
        <v>881.5</v>
      </c>
      <c r="G22" s="2"/>
      <c r="H22" s="21" t="s">
        <v>26</v>
      </c>
      <c r="I22" s="46">
        <f>'G-1'!I22+'G-2'!I22+'G-4'!I22</f>
        <v>33</v>
      </c>
      <c r="J22" s="46">
        <f>'G-1'!J22+'G-2'!J22+'G-4'!J22</f>
        <v>656</v>
      </c>
      <c r="K22" s="46">
        <f>'G-1'!K22+'G-2'!K22+'G-4'!K22</f>
        <v>65</v>
      </c>
      <c r="L22" s="46">
        <f>'G-1'!L22+'G-2'!L22+'G-4'!L22</f>
        <v>24</v>
      </c>
      <c r="M22" s="6">
        <f t="shared" si="1"/>
        <v>862.5</v>
      </c>
      <c r="N22" s="3">
        <f>M19+M20+M21+M22</f>
        <v>3372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3440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3500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1631.5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66</v>
      </c>
      <c r="G24" s="57"/>
      <c r="H24" s="152"/>
      <c r="I24" s="153"/>
      <c r="J24" s="52" t="s">
        <v>73</v>
      </c>
      <c r="K24" s="55"/>
      <c r="L24" s="55"/>
      <c r="M24" s="56" t="s">
        <v>75</v>
      </c>
      <c r="N24" s="57"/>
      <c r="O24" s="152"/>
      <c r="P24" s="153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113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2" t="str">
        <f>'G-1'!D5</f>
        <v>CALLE 45 X CARRERA 43</v>
      </c>
      <c r="D5" s="182"/>
      <c r="E5" s="182"/>
      <c r="F5" s="78"/>
      <c r="G5" s="79"/>
      <c r="H5" s="70" t="s">
        <v>53</v>
      </c>
      <c r="I5" s="183">
        <f>'G-1'!L5</f>
        <v>2136</v>
      </c>
      <c r="J5" s="183"/>
    </row>
    <row r="6" spans="1:10" x14ac:dyDescent="0.2">
      <c r="A6" s="134" t="s">
        <v>114</v>
      </c>
      <c r="B6" s="134"/>
      <c r="C6" s="168" t="s">
        <v>149</v>
      </c>
      <c r="D6" s="168"/>
      <c r="E6" s="168"/>
      <c r="F6" s="78"/>
      <c r="G6" s="79"/>
      <c r="H6" s="70" t="s">
        <v>58</v>
      </c>
      <c r="I6" s="169">
        <f>'G-1'!S6</f>
        <v>42937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115</v>
      </c>
      <c r="B8" s="173" t="s">
        <v>116</v>
      </c>
      <c r="C8" s="171" t="s">
        <v>117</v>
      </c>
      <c r="D8" s="173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5" t="s">
        <v>123</v>
      </c>
      <c r="J8" s="177" t="s">
        <v>124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125</v>
      </c>
      <c r="B10" s="165">
        <v>3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127</v>
      </c>
      <c r="D11" s="92" t="s">
        <v>128</v>
      </c>
      <c r="E11" s="93">
        <v>14</v>
      </c>
      <c r="F11" s="93">
        <v>328</v>
      </c>
      <c r="G11" s="93">
        <v>16</v>
      </c>
      <c r="H11" s="93">
        <v>20</v>
      </c>
      <c r="I11" s="93">
        <f t="shared" ref="I11:I45" si="0">E11*0.5+F11+G11*2+H11*2.5</f>
        <v>417</v>
      </c>
      <c r="J11" s="94">
        <f>IF(I11=0,"0,00",I11/SUM(I10:I12)*100)</f>
        <v>86.784599375650359</v>
      </c>
    </row>
    <row r="12" spans="1:10" x14ac:dyDescent="0.2">
      <c r="A12" s="163"/>
      <c r="B12" s="166"/>
      <c r="C12" s="95" t="s">
        <v>136</v>
      </c>
      <c r="D12" s="96" t="s">
        <v>129</v>
      </c>
      <c r="E12" s="49">
        <v>0</v>
      </c>
      <c r="F12" s="49">
        <v>56</v>
      </c>
      <c r="G12" s="49">
        <v>0</v>
      </c>
      <c r="H12" s="49">
        <v>3</v>
      </c>
      <c r="I12" s="97">
        <f t="shared" si="0"/>
        <v>63.5</v>
      </c>
      <c r="J12" s="98">
        <f>IF(I12=0,"0,00",I12/SUM(I10:I12)*100)</f>
        <v>13.215400624349636</v>
      </c>
    </row>
    <row r="13" spans="1:10" x14ac:dyDescent="0.2">
      <c r="A13" s="163"/>
      <c r="B13" s="16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130</v>
      </c>
      <c r="D14" s="92" t="s">
        <v>128</v>
      </c>
      <c r="E14" s="93">
        <v>4</v>
      </c>
      <c r="F14" s="93">
        <v>392</v>
      </c>
      <c r="G14" s="93">
        <v>17</v>
      </c>
      <c r="H14" s="93">
        <v>19</v>
      </c>
      <c r="I14" s="93">
        <f t="shared" si="0"/>
        <v>475.5</v>
      </c>
      <c r="J14" s="94">
        <f>IF(I14=0,"0,00",I14/SUM(I13:I15)*100)</f>
        <v>87.892791127541585</v>
      </c>
    </row>
    <row r="15" spans="1:10" x14ac:dyDescent="0.2">
      <c r="A15" s="163"/>
      <c r="B15" s="166"/>
      <c r="C15" s="95" t="s">
        <v>137</v>
      </c>
      <c r="D15" s="96" t="s">
        <v>129</v>
      </c>
      <c r="E15" s="49">
        <v>1</v>
      </c>
      <c r="F15" s="49">
        <v>53</v>
      </c>
      <c r="G15" s="49">
        <v>1</v>
      </c>
      <c r="H15" s="49">
        <v>4</v>
      </c>
      <c r="I15" s="97">
        <f t="shared" si="0"/>
        <v>65.5</v>
      </c>
      <c r="J15" s="98">
        <f>IF(I15=0,"0,00",I15/SUM(I13:I15)*100)</f>
        <v>12.107208872458411</v>
      </c>
    </row>
    <row r="16" spans="1:10" x14ac:dyDescent="0.2">
      <c r="A16" s="163"/>
      <c r="B16" s="16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131</v>
      </c>
      <c r="D17" s="92" t="s">
        <v>128</v>
      </c>
      <c r="E17" s="93">
        <v>4</v>
      </c>
      <c r="F17" s="93">
        <v>462</v>
      </c>
      <c r="G17" s="93">
        <v>39</v>
      </c>
      <c r="H17" s="93">
        <v>10</v>
      </c>
      <c r="I17" s="93">
        <f t="shared" si="0"/>
        <v>567</v>
      </c>
      <c r="J17" s="94">
        <f>IF(I17=0,"0,00",I17/SUM(I16:I18)*100)</f>
        <v>93.487221764220934</v>
      </c>
    </row>
    <row r="18" spans="1:10" x14ac:dyDescent="0.2">
      <c r="A18" s="164"/>
      <c r="B18" s="167"/>
      <c r="C18" s="100" t="s">
        <v>138</v>
      </c>
      <c r="D18" s="96" t="s">
        <v>129</v>
      </c>
      <c r="E18" s="49">
        <v>3</v>
      </c>
      <c r="F18" s="49">
        <v>38</v>
      </c>
      <c r="G18" s="49">
        <v>0</v>
      </c>
      <c r="H18" s="49">
        <v>0</v>
      </c>
      <c r="I18" s="97">
        <f t="shared" si="0"/>
        <v>39.5</v>
      </c>
      <c r="J18" s="98">
        <f>IF(I18=0,"0,00",I18/SUM(I16:I18)*100)</f>
        <v>6.5127782357790593</v>
      </c>
    </row>
    <row r="19" spans="1:10" x14ac:dyDescent="0.2">
      <c r="A19" s="162" t="s">
        <v>132</v>
      </c>
      <c r="B19" s="165">
        <v>4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127</v>
      </c>
      <c r="D20" s="92" t="s">
        <v>128</v>
      </c>
      <c r="E20" s="93">
        <f>'G-2'!B20+'G-2'!B21</f>
        <v>4</v>
      </c>
      <c r="F20" s="93">
        <f>'G-2'!C20+'G-2'!C21</f>
        <v>324</v>
      </c>
      <c r="G20" s="93">
        <f>'G-2'!D20+'G-2'!D21</f>
        <v>14</v>
      </c>
      <c r="H20" s="93">
        <f>'G-2'!E20+'G-2'!E21</f>
        <v>25</v>
      </c>
      <c r="I20" s="93">
        <f t="shared" si="0"/>
        <v>416.5</v>
      </c>
      <c r="J20" s="94">
        <f>IF(I20=0,"0,00",I20/SUM(I19:I21)*100)</f>
        <v>100</v>
      </c>
    </row>
    <row r="21" spans="1:10" x14ac:dyDescent="0.2">
      <c r="A21" s="163"/>
      <c r="B21" s="166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130</v>
      </c>
      <c r="D23" s="92" t="s">
        <v>128</v>
      </c>
      <c r="E23" s="93">
        <f>'G-2'!I20+'G-2'!I21</f>
        <v>7</v>
      </c>
      <c r="F23" s="93">
        <f>'G-2'!J20+'G-2'!J21</f>
        <v>388</v>
      </c>
      <c r="G23" s="93">
        <f>'G-2'!K20+'G-2'!K21</f>
        <v>18</v>
      </c>
      <c r="H23" s="93">
        <f>'G-2'!L20+'G-2'!L21</f>
        <v>13</v>
      </c>
      <c r="I23" s="93">
        <f t="shared" si="0"/>
        <v>460</v>
      </c>
      <c r="J23" s="94">
        <f>IF(I23=0,"0,00",I23/SUM(I22:I24)*100)</f>
        <v>100</v>
      </c>
    </row>
    <row r="24" spans="1:10" x14ac:dyDescent="0.2">
      <c r="A24" s="163"/>
      <c r="B24" s="166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131</v>
      </c>
      <c r="D26" s="92" t="s">
        <v>128</v>
      </c>
      <c r="E26" s="93">
        <f>'G-2'!P20+'G-2'!P21</f>
        <v>13</v>
      </c>
      <c r="F26" s="93">
        <f>'G-2'!Q20+'G-2'!Q21</f>
        <v>367</v>
      </c>
      <c r="G26" s="93">
        <f>'G-2'!R20+'G-2'!R21</f>
        <v>34</v>
      </c>
      <c r="H26" s="93">
        <f>'G-2'!S20+'G-2'!S21</f>
        <v>16</v>
      </c>
      <c r="I26" s="93">
        <f t="shared" si="0"/>
        <v>481.5</v>
      </c>
      <c r="J26" s="94">
        <f>IF(I26=0,"0,00",I26/SUM(I25:I27)*100)</f>
        <v>100</v>
      </c>
    </row>
    <row r="27" spans="1:10" x14ac:dyDescent="0.2">
      <c r="A27" s="164"/>
      <c r="B27" s="167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133</v>
      </c>
      <c r="B28" s="16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134</v>
      </c>
      <c r="B37" s="165">
        <v>3</v>
      </c>
      <c r="C37" s="101"/>
      <c r="D37" s="90" t="s">
        <v>126</v>
      </c>
      <c r="E37" s="50">
        <v>2</v>
      </c>
      <c r="F37" s="50">
        <v>6</v>
      </c>
      <c r="G37" s="50">
        <v>0</v>
      </c>
      <c r="H37" s="50">
        <v>0</v>
      </c>
      <c r="I37" s="50">
        <f t="shared" si="0"/>
        <v>7</v>
      </c>
      <c r="J37" s="91">
        <f>IF(I37=0,"0,00",I37/SUM(I37:I39)*100)</f>
        <v>1.0316875460574797</v>
      </c>
    </row>
    <row r="38" spans="1:10" x14ac:dyDescent="0.2">
      <c r="A38" s="163"/>
      <c r="B38" s="166"/>
      <c r="C38" s="89" t="s">
        <v>127</v>
      </c>
      <c r="D38" s="92" t="s">
        <v>128</v>
      </c>
      <c r="E38" s="93">
        <v>45</v>
      </c>
      <c r="F38" s="93">
        <v>400</v>
      </c>
      <c r="G38" s="93">
        <v>92</v>
      </c>
      <c r="H38" s="93">
        <v>4</v>
      </c>
      <c r="I38" s="93">
        <f t="shared" si="0"/>
        <v>616.5</v>
      </c>
      <c r="J38" s="94">
        <f>IF(I38=0,"0,00",I38/SUM(I37:I39)*100)</f>
        <v>90.86219602063376</v>
      </c>
    </row>
    <row r="39" spans="1:10" x14ac:dyDescent="0.2">
      <c r="A39" s="163"/>
      <c r="B39" s="166"/>
      <c r="C39" s="95" t="s">
        <v>145</v>
      </c>
      <c r="D39" s="96" t="s">
        <v>129</v>
      </c>
      <c r="E39" s="49">
        <v>2</v>
      </c>
      <c r="F39" s="49">
        <v>49</v>
      </c>
      <c r="G39" s="49">
        <v>0</v>
      </c>
      <c r="H39" s="49">
        <v>2</v>
      </c>
      <c r="I39" s="97">
        <f t="shared" si="0"/>
        <v>55</v>
      </c>
      <c r="J39" s="98">
        <f>IF(I39=0,"0,00",I39/SUM(I37:I39)*100)</f>
        <v>8.1061164333087685</v>
      </c>
    </row>
    <row r="40" spans="1:10" x14ac:dyDescent="0.2">
      <c r="A40" s="163"/>
      <c r="B40" s="166"/>
      <c r="C40" s="99"/>
      <c r="D40" s="90" t="s">
        <v>126</v>
      </c>
      <c r="E40" s="50">
        <v>2</v>
      </c>
      <c r="F40" s="50">
        <v>15</v>
      </c>
      <c r="G40" s="50">
        <v>1</v>
      </c>
      <c r="H40" s="50">
        <v>0</v>
      </c>
      <c r="I40" s="50">
        <f t="shared" si="0"/>
        <v>18</v>
      </c>
      <c r="J40" s="91">
        <f>IF(I40=0,"0,00",I40/SUM(I40:I42)*100)</f>
        <v>2.34375</v>
      </c>
    </row>
    <row r="41" spans="1:10" x14ac:dyDescent="0.2">
      <c r="A41" s="163"/>
      <c r="B41" s="166"/>
      <c r="C41" s="89" t="s">
        <v>130</v>
      </c>
      <c r="D41" s="92" t="s">
        <v>128</v>
      </c>
      <c r="E41" s="93">
        <v>49</v>
      </c>
      <c r="F41" s="93">
        <v>439</v>
      </c>
      <c r="G41" s="93">
        <v>101</v>
      </c>
      <c r="H41" s="93">
        <v>7</v>
      </c>
      <c r="I41" s="93">
        <f t="shared" si="0"/>
        <v>683</v>
      </c>
      <c r="J41" s="94">
        <f>IF(I41=0,"0,00",I41/SUM(I40:I42)*100)</f>
        <v>88.932291666666657</v>
      </c>
    </row>
    <row r="42" spans="1:10" x14ac:dyDescent="0.2">
      <c r="A42" s="163"/>
      <c r="B42" s="166"/>
      <c r="C42" s="95" t="s">
        <v>146</v>
      </c>
      <c r="D42" s="96" t="s">
        <v>129</v>
      </c>
      <c r="E42" s="49">
        <v>0</v>
      </c>
      <c r="F42" s="49">
        <v>67</v>
      </c>
      <c r="G42" s="49">
        <v>0</v>
      </c>
      <c r="H42" s="49">
        <v>0</v>
      </c>
      <c r="I42" s="97">
        <f t="shared" si="0"/>
        <v>67</v>
      </c>
      <c r="J42" s="98">
        <f>IF(I42=0,"0,00",I42/SUM(I40:I42)*100)</f>
        <v>8.7239583333333321</v>
      </c>
    </row>
    <row r="43" spans="1:10" x14ac:dyDescent="0.2">
      <c r="A43" s="163"/>
      <c r="B43" s="166"/>
      <c r="C43" s="99"/>
      <c r="D43" s="90" t="s">
        <v>126</v>
      </c>
      <c r="E43" s="50">
        <v>3</v>
      </c>
      <c r="F43" s="50">
        <v>9</v>
      </c>
      <c r="G43" s="50">
        <v>0</v>
      </c>
      <c r="H43" s="50">
        <v>0</v>
      </c>
      <c r="I43" s="50">
        <f t="shared" si="0"/>
        <v>10.5</v>
      </c>
      <c r="J43" s="91">
        <f>IF(I43=0,"0,00",I43/SUM(I43:I45)*100)</f>
        <v>1.5933232169954477</v>
      </c>
    </row>
    <row r="44" spans="1:10" x14ac:dyDescent="0.2">
      <c r="A44" s="163"/>
      <c r="B44" s="166"/>
      <c r="C44" s="89" t="s">
        <v>131</v>
      </c>
      <c r="D44" s="92" t="s">
        <v>128</v>
      </c>
      <c r="E44" s="93">
        <v>43</v>
      </c>
      <c r="F44" s="93">
        <v>383</v>
      </c>
      <c r="G44" s="93">
        <v>90</v>
      </c>
      <c r="H44" s="93">
        <v>4</v>
      </c>
      <c r="I44" s="93">
        <f t="shared" si="0"/>
        <v>594.5</v>
      </c>
      <c r="J44" s="94">
        <f>IF(I44=0,"0,00",I44/SUM(I43:I45)*100)</f>
        <v>90.212443095599397</v>
      </c>
    </row>
    <row r="45" spans="1:10" x14ac:dyDescent="0.2">
      <c r="A45" s="164"/>
      <c r="B45" s="167"/>
      <c r="C45" s="100" t="s">
        <v>147</v>
      </c>
      <c r="D45" s="96" t="s">
        <v>129</v>
      </c>
      <c r="E45" s="49">
        <v>2</v>
      </c>
      <c r="F45" s="49">
        <v>51</v>
      </c>
      <c r="G45" s="49">
        <v>1</v>
      </c>
      <c r="H45" s="49">
        <v>0</v>
      </c>
      <c r="I45" s="102">
        <f t="shared" si="0"/>
        <v>54</v>
      </c>
      <c r="J45" s="98">
        <f>IF(I45=0,"0,00",I45/SUM(I43:I45)*100)</f>
        <v>8.1942336874051591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9" width="5.28515625" bestFit="1" customWidth="1"/>
    <col min="10" max="10" width="5.28515625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5" width="4.7109375" customWidth="1"/>
    <col min="26" max="26" width="5.28515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14062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95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96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97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98</v>
      </c>
      <c r="B8" s="187"/>
      <c r="C8" s="186" t="s">
        <v>99</v>
      </c>
      <c r="D8" s="186"/>
      <c r="E8" s="186"/>
      <c r="F8" s="186"/>
      <c r="G8" s="186"/>
      <c r="H8" s="186"/>
      <c r="I8" s="59"/>
      <c r="J8" s="59"/>
      <c r="K8" s="59"/>
      <c r="L8" s="187" t="s">
        <v>100</v>
      </c>
      <c r="M8" s="187"/>
      <c r="N8" s="187"/>
      <c r="O8" s="186" t="str">
        <f>'G-1'!D5</f>
        <v>CALLE 45 X CARRERA 43</v>
      </c>
      <c r="P8" s="186"/>
      <c r="Q8" s="186"/>
      <c r="R8" s="186"/>
      <c r="S8" s="186"/>
      <c r="T8" s="59"/>
      <c r="U8" s="59"/>
      <c r="V8" s="187" t="s">
        <v>101</v>
      </c>
      <c r="W8" s="187"/>
      <c r="X8" s="187"/>
      <c r="Y8" s="186">
        <f>'G-1'!L5</f>
        <v>2136</v>
      </c>
      <c r="Z8" s="186"/>
      <c r="AA8" s="186"/>
      <c r="AB8" s="59"/>
      <c r="AC8" s="59"/>
      <c r="AD8" s="59"/>
      <c r="AE8" s="59"/>
      <c r="AF8" s="59"/>
      <c r="AG8" s="59"/>
      <c r="AH8" s="187" t="s">
        <v>102</v>
      </c>
      <c r="AI8" s="187"/>
      <c r="AJ8" s="188">
        <f>'G-1'!S6</f>
        <v>42937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135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104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1014</v>
      </c>
      <c r="AV12" s="64">
        <f t="shared" si="0"/>
        <v>1070.5</v>
      </c>
      <c r="AW12" s="64">
        <f t="shared" si="0"/>
        <v>1078</v>
      </c>
      <c r="AX12" s="64">
        <f t="shared" si="0"/>
        <v>1013</v>
      </c>
      <c r="AY12" s="64">
        <f t="shared" si="0"/>
        <v>982</v>
      </c>
      <c r="AZ12" s="64">
        <f t="shared" si="0"/>
        <v>912</v>
      </c>
      <c r="BA12" s="64">
        <f t="shared" si="0"/>
        <v>895</v>
      </c>
      <c r="BB12" s="64"/>
      <c r="BC12" s="64"/>
      <c r="BD12" s="64"/>
      <c r="BE12" s="64">
        <f t="shared" ref="BE12:BQ12" si="1">P14</f>
        <v>933.5</v>
      </c>
      <c r="BF12" s="64">
        <f t="shared" si="1"/>
        <v>1007</v>
      </c>
      <c r="BG12" s="64">
        <f t="shared" si="1"/>
        <v>1055</v>
      </c>
      <c r="BH12" s="64">
        <f t="shared" si="1"/>
        <v>1043.5</v>
      </c>
      <c r="BI12" s="64">
        <f t="shared" si="1"/>
        <v>1073</v>
      </c>
      <c r="BJ12" s="64">
        <f t="shared" si="1"/>
        <v>1019.5</v>
      </c>
      <c r="BK12" s="64">
        <f t="shared" si="1"/>
        <v>998.5</v>
      </c>
      <c r="BL12" s="64">
        <f t="shared" si="1"/>
        <v>976</v>
      </c>
      <c r="BM12" s="64">
        <f t="shared" si="1"/>
        <v>951.5</v>
      </c>
      <c r="BN12" s="64">
        <f t="shared" si="1"/>
        <v>951</v>
      </c>
      <c r="BO12" s="64">
        <f t="shared" si="1"/>
        <v>899.5</v>
      </c>
      <c r="BP12" s="64">
        <f t="shared" si="1"/>
        <v>981.5</v>
      </c>
      <c r="BQ12" s="64">
        <f t="shared" si="1"/>
        <v>990</v>
      </c>
      <c r="BR12" s="64"/>
      <c r="BS12" s="64"/>
      <c r="BT12" s="64"/>
      <c r="BU12" s="64">
        <f t="shared" ref="BU12:CC12" si="2">AG14</f>
        <v>1204.5</v>
      </c>
      <c r="BV12" s="64">
        <f t="shared" si="2"/>
        <v>1166.5</v>
      </c>
      <c r="BW12" s="64">
        <f t="shared" si="2"/>
        <v>1185.5</v>
      </c>
      <c r="BX12" s="64">
        <f t="shared" si="2"/>
        <v>1187</v>
      </c>
      <c r="BY12" s="64">
        <f t="shared" si="2"/>
        <v>1223</v>
      </c>
      <c r="BZ12" s="64">
        <f t="shared" si="2"/>
        <v>1285.5</v>
      </c>
      <c r="CA12" s="64">
        <f t="shared" si="2"/>
        <v>1233.5</v>
      </c>
      <c r="CB12" s="64">
        <f t="shared" si="2"/>
        <v>1259.5</v>
      </c>
      <c r="CC12" s="64">
        <f t="shared" si="2"/>
        <v>1226.5</v>
      </c>
    </row>
    <row r="13" spans="1:81" ht="16.5" customHeight="1" x14ac:dyDescent="0.2">
      <c r="A13" s="67" t="s">
        <v>105</v>
      </c>
      <c r="B13" s="116">
        <f>'G-1'!F10</f>
        <v>214.5</v>
      </c>
      <c r="C13" s="116">
        <f>'G-1'!F11</f>
        <v>258.5</v>
      </c>
      <c r="D13" s="116">
        <f>'G-1'!F12</f>
        <v>283</v>
      </c>
      <c r="E13" s="116">
        <f>'G-1'!F13</f>
        <v>258</v>
      </c>
      <c r="F13" s="116">
        <f>'G-1'!F14</f>
        <v>271</v>
      </c>
      <c r="G13" s="116">
        <f>'G-1'!F15</f>
        <v>266</v>
      </c>
      <c r="H13" s="116">
        <f>'G-1'!F16</f>
        <v>218</v>
      </c>
      <c r="I13" s="116">
        <f>'G-1'!F17</f>
        <v>227</v>
      </c>
      <c r="J13" s="116">
        <f>'G-1'!F18</f>
        <v>201</v>
      </c>
      <c r="K13" s="116">
        <f>'G-1'!F19</f>
        <v>249</v>
      </c>
      <c r="L13" s="117"/>
      <c r="M13" s="116">
        <f>'G-1'!F20</f>
        <v>219.5</v>
      </c>
      <c r="N13" s="116">
        <f>'G-1'!F21</f>
        <v>234.5</v>
      </c>
      <c r="O13" s="116">
        <f>'G-1'!F22</f>
        <v>248</v>
      </c>
      <c r="P13" s="116">
        <f>'G-1'!M10</f>
        <v>231.5</v>
      </c>
      <c r="Q13" s="116">
        <f>'G-1'!M11</f>
        <v>293</v>
      </c>
      <c r="R13" s="116">
        <f>'G-1'!M12</f>
        <v>282.5</v>
      </c>
      <c r="S13" s="116">
        <f>'G-1'!M13</f>
        <v>236.5</v>
      </c>
      <c r="T13" s="116">
        <f>'G-1'!M14</f>
        <v>261</v>
      </c>
      <c r="U13" s="116">
        <f>'G-1'!M15</f>
        <v>239.5</v>
      </c>
      <c r="V13" s="116">
        <f>'G-1'!M16</f>
        <v>261.5</v>
      </c>
      <c r="W13" s="116">
        <f>'G-1'!M17</f>
        <v>214</v>
      </c>
      <c r="X13" s="116">
        <f>'G-1'!M18</f>
        <v>236.5</v>
      </c>
      <c r="Y13" s="116">
        <f>'G-1'!M19</f>
        <v>239</v>
      </c>
      <c r="Z13" s="116">
        <f>'G-1'!M20</f>
        <v>210</v>
      </c>
      <c r="AA13" s="116">
        <f>'G-1'!M21</f>
        <v>296</v>
      </c>
      <c r="AB13" s="116">
        <f>'G-1'!M22</f>
        <v>245</v>
      </c>
      <c r="AC13" s="117"/>
      <c r="AD13" s="116">
        <f>'G-1'!T10</f>
        <v>300</v>
      </c>
      <c r="AE13" s="116">
        <f>'G-1'!T11</f>
        <v>318.5</v>
      </c>
      <c r="AF13" s="116">
        <f>'G-1'!T12</f>
        <v>288.5</v>
      </c>
      <c r="AG13" s="116">
        <f>'G-1'!T13</f>
        <v>297.5</v>
      </c>
      <c r="AH13" s="116">
        <f>'G-1'!T14</f>
        <v>262</v>
      </c>
      <c r="AI13" s="116">
        <f>'G-1'!T15</f>
        <v>337.5</v>
      </c>
      <c r="AJ13" s="116">
        <f>'G-1'!T16</f>
        <v>290</v>
      </c>
      <c r="AK13" s="116">
        <f>'G-1'!T17</f>
        <v>333.5</v>
      </c>
      <c r="AL13" s="116">
        <f>'G-1'!T18</f>
        <v>324.5</v>
      </c>
      <c r="AM13" s="116">
        <f>'G-1'!T19</f>
        <v>285.5</v>
      </c>
      <c r="AN13" s="116">
        <f>'G-1'!T20</f>
        <v>316</v>
      </c>
      <c r="AO13" s="116">
        <f>'G-1'!T21</f>
        <v>300.5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1014</v>
      </c>
      <c r="F14" s="116">
        <f t="shared" ref="F14:K14" si="3">C13+D13+E13+F13</f>
        <v>1070.5</v>
      </c>
      <c r="G14" s="116">
        <f t="shared" si="3"/>
        <v>1078</v>
      </c>
      <c r="H14" s="116">
        <f t="shared" si="3"/>
        <v>1013</v>
      </c>
      <c r="I14" s="116">
        <f t="shared" si="3"/>
        <v>982</v>
      </c>
      <c r="J14" s="116">
        <f t="shared" si="3"/>
        <v>912</v>
      </c>
      <c r="K14" s="116">
        <f t="shared" si="3"/>
        <v>895</v>
      </c>
      <c r="L14" s="117"/>
      <c r="M14" s="116"/>
      <c r="N14" s="116"/>
      <c r="O14" s="116"/>
      <c r="P14" s="116">
        <f>M13+N13+O13+P13</f>
        <v>933.5</v>
      </c>
      <c r="Q14" s="116">
        <f t="shared" ref="Q14:AB14" si="4">N13+O13+P13+Q13</f>
        <v>1007</v>
      </c>
      <c r="R14" s="116">
        <f t="shared" si="4"/>
        <v>1055</v>
      </c>
      <c r="S14" s="116">
        <f t="shared" si="4"/>
        <v>1043.5</v>
      </c>
      <c r="T14" s="116">
        <f t="shared" si="4"/>
        <v>1073</v>
      </c>
      <c r="U14" s="116">
        <f t="shared" si="4"/>
        <v>1019.5</v>
      </c>
      <c r="V14" s="116">
        <f t="shared" si="4"/>
        <v>998.5</v>
      </c>
      <c r="W14" s="116">
        <f t="shared" si="4"/>
        <v>976</v>
      </c>
      <c r="X14" s="116">
        <f t="shared" si="4"/>
        <v>951.5</v>
      </c>
      <c r="Y14" s="116">
        <f t="shared" si="4"/>
        <v>951</v>
      </c>
      <c r="Z14" s="116">
        <f t="shared" si="4"/>
        <v>899.5</v>
      </c>
      <c r="AA14" s="116">
        <f t="shared" si="4"/>
        <v>981.5</v>
      </c>
      <c r="AB14" s="116">
        <f t="shared" si="4"/>
        <v>990</v>
      </c>
      <c r="AC14" s="117"/>
      <c r="AD14" s="116"/>
      <c r="AE14" s="116"/>
      <c r="AF14" s="116"/>
      <c r="AG14" s="116">
        <f>AD13+AE13+AF13+AG13</f>
        <v>1204.5</v>
      </c>
      <c r="AH14" s="116">
        <f t="shared" ref="AH14:AO14" si="5">AE13+AF13+AG13+AH13</f>
        <v>1166.5</v>
      </c>
      <c r="AI14" s="116">
        <f t="shared" si="5"/>
        <v>1185.5</v>
      </c>
      <c r="AJ14" s="116">
        <f t="shared" si="5"/>
        <v>1187</v>
      </c>
      <c r="AK14" s="116">
        <f t="shared" si="5"/>
        <v>1223</v>
      </c>
      <c r="AL14" s="116">
        <f t="shared" si="5"/>
        <v>1285.5</v>
      </c>
      <c r="AM14" s="116">
        <f t="shared" si="5"/>
        <v>1233.5</v>
      </c>
      <c r="AN14" s="116">
        <f t="shared" si="5"/>
        <v>1259.5</v>
      </c>
      <c r="AO14" s="116">
        <f t="shared" si="5"/>
        <v>1226.5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0.86784599375650362</v>
      </c>
      <c r="H15" s="119"/>
      <c r="I15" s="119" t="s">
        <v>110</v>
      </c>
      <c r="J15" s="120">
        <f>DIRECCIONALIDAD!J12/100</f>
        <v>0.13215400624349635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0.87892791127541581</v>
      </c>
      <c r="V15" s="119"/>
      <c r="W15" s="119"/>
      <c r="X15" s="119"/>
      <c r="Y15" s="119" t="s">
        <v>110</v>
      </c>
      <c r="Z15" s="120">
        <f>DIRECCIONALIDAD!J15/100</f>
        <v>0.12107208872458411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0.93487221764220929</v>
      </c>
      <c r="AL15" s="119"/>
      <c r="AM15" s="119"/>
      <c r="AN15" s="119" t="s">
        <v>110</v>
      </c>
      <c r="AO15" s="122">
        <f>DIRECCIONALIDAD!J18/100</f>
        <v>6.5127782357790598E-2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151</v>
      </c>
      <c r="B16" s="128">
        <f>MAX(B14:K14)</f>
        <v>1078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935.53798126951085</v>
      </c>
      <c r="H16" s="119"/>
      <c r="I16" s="119" t="s">
        <v>110</v>
      </c>
      <c r="J16" s="129">
        <f>+B16*J15</f>
        <v>142.46201873048906</v>
      </c>
      <c r="K16" s="121"/>
      <c r="L16" s="115"/>
      <c r="M16" s="128">
        <f>MAX(M14:AB14)</f>
        <v>1073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943.08964879852113</v>
      </c>
      <c r="V16" s="119"/>
      <c r="W16" s="119"/>
      <c r="X16" s="119"/>
      <c r="Y16" s="119" t="s">
        <v>110</v>
      </c>
      <c r="Z16" s="130">
        <f>+M16*Z15</f>
        <v>129.91035120147876</v>
      </c>
      <c r="AA16" s="119"/>
      <c r="AB16" s="121"/>
      <c r="AC16" s="115"/>
      <c r="AD16" s="128">
        <f>MAX(AD14:AO14)</f>
        <v>1285.5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1201.77823577906</v>
      </c>
      <c r="AL16" s="119"/>
      <c r="AM16" s="119"/>
      <c r="AN16" s="119" t="s">
        <v>110</v>
      </c>
      <c r="AO16" s="131">
        <f>+AD16*AO15</f>
        <v>83.721764220939818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104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265.5</v>
      </c>
      <c r="C18" s="116">
        <f>'G-2'!F11</f>
        <v>256.5</v>
      </c>
      <c r="D18" s="116">
        <f>'G-2'!F12</f>
        <v>235.5</v>
      </c>
      <c r="E18" s="116">
        <f>'G-2'!F13</f>
        <v>243</v>
      </c>
      <c r="F18" s="116">
        <f>'G-2'!F14</f>
        <v>246.5</v>
      </c>
      <c r="G18" s="116">
        <f>'G-2'!F15</f>
        <v>230.5</v>
      </c>
      <c r="H18" s="116">
        <f>'G-2'!F16</f>
        <v>215.5</v>
      </c>
      <c r="I18" s="116">
        <f>'G-2'!F17</f>
        <v>205.5</v>
      </c>
      <c r="J18" s="116">
        <f>'G-2'!F18</f>
        <v>197.5</v>
      </c>
      <c r="K18" s="116">
        <f>'G-2'!F19</f>
        <v>253.5</v>
      </c>
      <c r="L18" s="117"/>
      <c r="M18" s="116">
        <f>'G-2'!F20</f>
        <v>239.5</v>
      </c>
      <c r="N18" s="116">
        <f>'G-2'!F21</f>
        <v>177</v>
      </c>
      <c r="O18" s="116">
        <f>'G-2'!F22</f>
        <v>229.5</v>
      </c>
      <c r="P18" s="116">
        <f>'G-2'!M10</f>
        <v>200</v>
      </c>
      <c r="Q18" s="116">
        <f>'G-2'!M11</f>
        <v>208.5</v>
      </c>
      <c r="R18" s="116">
        <f>'G-2'!M12</f>
        <v>193.5</v>
      </c>
      <c r="S18" s="116">
        <f>'G-2'!M13</f>
        <v>177</v>
      </c>
      <c r="T18" s="116">
        <f>'G-2'!M14</f>
        <v>186</v>
      </c>
      <c r="U18" s="116">
        <f>'G-2'!M15</f>
        <v>190.5</v>
      </c>
      <c r="V18" s="116">
        <f>'G-2'!M16</f>
        <v>186</v>
      </c>
      <c r="W18" s="116">
        <f>'G-2'!M17</f>
        <v>252.5</v>
      </c>
      <c r="X18" s="116">
        <f>'G-2'!M18</f>
        <v>240.5</v>
      </c>
      <c r="Y18" s="116">
        <f>'G-2'!M19</f>
        <v>233.5</v>
      </c>
      <c r="Z18" s="116">
        <f>'G-2'!M20</f>
        <v>205</v>
      </c>
      <c r="AA18" s="116">
        <f>'G-2'!M21</f>
        <v>255</v>
      </c>
      <c r="AB18" s="116">
        <f>'G-2'!M22</f>
        <v>237</v>
      </c>
      <c r="AC18" s="117"/>
      <c r="AD18" s="116">
        <f>'G-2'!T10</f>
        <v>247.5</v>
      </c>
      <c r="AE18" s="116">
        <f>'G-2'!T11</f>
        <v>227.5</v>
      </c>
      <c r="AF18" s="116">
        <f>'G-2'!T12</f>
        <v>216</v>
      </c>
      <c r="AG18" s="116">
        <f>'G-2'!T13</f>
        <v>216.5</v>
      </c>
      <c r="AH18" s="116">
        <f>'G-2'!T14</f>
        <v>230</v>
      </c>
      <c r="AI18" s="116">
        <f>'G-2'!T15</f>
        <v>215.5</v>
      </c>
      <c r="AJ18" s="116">
        <f>'G-2'!T16</f>
        <v>255.5</v>
      </c>
      <c r="AK18" s="116">
        <f>'G-2'!T17</f>
        <v>232</v>
      </c>
      <c r="AL18" s="116">
        <f>'G-2'!T18</f>
        <v>240</v>
      </c>
      <c r="AM18" s="116">
        <f>'G-2'!T19</f>
        <v>253.5</v>
      </c>
      <c r="AN18" s="116">
        <f>'G-2'!T20</f>
        <v>245.5</v>
      </c>
      <c r="AO18" s="116">
        <f>'G-2'!T21</f>
        <v>236</v>
      </c>
      <c r="AP18" s="68"/>
      <c r="AQ18" s="68"/>
      <c r="AR18" s="68"/>
      <c r="AS18" s="68"/>
      <c r="AT18" s="68"/>
      <c r="AU18" s="68">
        <f t="shared" ref="AU18:BA18" si="6">E19</f>
        <v>1000.5</v>
      </c>
      <c r="AV18" s="68">
        <f t="shared" si="6"/>
        <v>981.5</v>
      </c>
      <c r="AW18" s="68">
        <f t="shared" si="6"/>
        <v>955.5</v>
      </c>
      <c r="AX18" s="68">
        <f t="shared" si="6"/>
        <v>935.5</v>
      </c>
      <c r="AY18" s="68">
        <f t="shared" si="6"/>
        <v>898</v>
      </c>
      <c r="AZ18" s="68">
        <f t="shared" si="6"/>
        <v>849</v>
      </c>
      <c r="BA18" s="68">
        <f t="shared" si="6"/>
        <v>872</v>
      </c>
      <c r="BB18" s="68"/>
      <c r="BC18" s="68"/>
      <c r="BD18" s="68"/>
      <c r="BE18" s="68">
        <f t="shared" ref="BE18:BQ18" si="7">P19</f>
        <v>846</v>
      </c>
      <c r="BF18" s="68">
        <f t="shared" si="7"/>
        <v>815</v>
      </c>
      <c r="BG18" s="68">
        <f t="shared" si="7"/>
        <v>831.5</v>
      </c>
      <c r="BH18" s="68">
        <f t="shared" si="7"/>
        <v>779</v>
      </c>
      <c r="BI18" s="68">
        <f t="shared" si="7"/>
        <v>765</v>
      </c>
      <c r="BJ18" s="68">
        <f t="shared" si="7"/>
        <v>747</v>
      </c>
      <c r="BK18" s="68">
        <f t="shared" si="7"/>
        <v>739.5</v>
      </c>
      <c r="BL18" s="68">
        <f t="shared" si="7"/>
        <v>815</v>
      </c>
      <c r="BM18" s="68">
        <f t="shared" si="7"/>
        <v>869.5</v>
      </c>
      <c r="BN18" s="68">
        <f t="shared" si="7"/>
        <v>912.5</v>
      </c>
      <c r="BO18" s="68">
        <f t="shared" si="7"/>
        <v>931.5</v>
      </c>
      <c r="BP18" s="68">
        <f t="shared" si="7"/>
        <v>934</v>
      </c>
      <c r="BQ18" s="68">
        <f t="shared" si="7"/>
        <v>930.5</v>
      </c>
      <c r="BR18" s="68"/>
      <c r="BS18" s="68"/>
      <c r="BT18" s="68"/>
      <c r="BU18" s="68">
        <f t="shared" ref="BU18:CC18" si="8">AG19</f>
        <v>907.5</v>
      </c>
      <c r="BV18" s="68">
        <f t="shared" si="8"/>
        <v>890</v>
      </c>
      <c r="BW18" s="68">
        <f t="shared" si="8"/>
        <v>878</v>
      </c>
      <c r="BX18" s="68">
        <f t="shared" si="8"/>
        <v>917.5</v>
      </c>
      <c r="BY18" s="68">
        <f t="shared" si="8"/>
        <v>933</v>
      </c>
      <c r="BZ18" s="68">
        <f t="shared" si="8"/>
        <v>943</v>
      </c>
      <c r="CA18" s="68">
        <f t="shared" si="8"/>
        <v>981</v>
      </c>
      <c r="CB18" s="68">
        <f t="shared" si="8"/>
        <v>971</v>
      </c>
      <c r="CC18" s="68">
        <f t="shared" si="8"/>
        <v>975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1000.5</v>
      </c>
      <c r="F19" s="116">
        <f t="shared" ref="F19:K19" si="9">C18+D18+E18+F18</f>
        <v>981.5</v>
      </c>
      <c r="G19" s="116">
        <f t="shared" si="9"/>
        <v>955.5</v>
      </c>
      <c r="H19" s="116">
        <f t="shared" si="9"/>
        <v>935.5</v>
      </c>
      <c r="I19" s="116">
        <f t="shared" si="9"/>
        <v>898</v>
      </c>
      <c r="J19" s="116">
        <f t="shared" si="9"/>
        <v>849</v>
      </c>
      <c r="K19" s="116">
        <f t="shared" si="9"/>
        <v>872</v>
      </c>
      <c r="L19" s="117"/>
      <c r="M19" s="116"/>
      <c r="N19" s="116"/>
      <c r="O19" s="116"/>
      <c r="P19" s="116">
        <f>M18+N18+O18+P18</f>
        <v>846</v>
      </c>
      <c r="Q19" s="116">
        <f t="shared" ref="Q19:AB19" si="10">N18+O18+P18+Q18</f>
        <v>815</v>
      </c>
      <c r="R19" s="116">
        <f t="shared" si="10"/>
        <v>831.5</v>
      </c>
      <c r="S19" s="116">
        <f t="shared" si="10"/>
        <v>779</v>
      </c>
      <c r="T19" s="116">
        <f t="shared" si="10"/>
        <v>765</v>
      </c>
      <c r="U19" s="116">
        <f t="shared" si="10"/>
        <v>747</v>
      </c>
      <c r="V19" s="116">
        <f t="shared" si="10"/>
        <v>739.5</v>
      </c>
      <c r="W19" s="116">
        <f t="shared" si="10"/>
        <v>815</v>
      </c>
      <c r="X19" s="116">
        <f t="shared" si="10"/>
        <v>869.5</v>
      </c>
      <c r="Y19" s="116">
        <f t="shared" si="10"/>
        <v>912.5</v>
      </c>
      <c r="Z19" s="116">
        <f t="shared" si="10"/>
        <v>931.5</v>
      </c>
      <c r="AA19" s="116">
        <f t="shared" si="10"/>
        <v>934</v>
      </c>
      <c r="AB19" s="116">
        <f t="shared" si="10"/>
        <v>930.5</v>
      </c>
      <c r="AC19" s="117"/>
      <c r="AD19" s="116"/>
      <c r="AE19" s="116"/>
      <c r="AF19" s="116"/>
      <c r="AG19" s="116">
        <f>AD18+AE18+AF18+AG18</f>
        <v>907.5</v>
      </c>
      <c r="AH19" s="116">
        <f t="shared" ref="AH19:AO19" si="11">AE18+AF18+AG18+AH18</f>
        <v>890</v>
      </c>
      <c r="AI19" s="116">
        <f t="shared" si="11"/>
        <v>878</v>
      </c>
      <c r="AJ19" s="116">
        <f t="shared" si="11"/>
        <v>917.5</v>
      </c>
      <c r="AK19" s="116">
        <f t="shared" si="11"/>
        <v>933</v>
      </c>
      <c r="AL19" s="116">
        <f t="shared" si="11"/>
        <v>943</v>
      </c>
      <c r="AM19" s="116">
        <f t="shared" si="11"/>
        <v>981</v>
      </c>
      <c r="AN19" s="116">
        <f t="shared" si="11"/>
        <v>971</v>
      </c>
      <c r="AO19" s="116">
        <f t="shared" si="11"/>
        <v>975</v>
      </c>
      <c r="AP19" s="68"/>
      <c r="AQ19" s="68"/>
      <c r="AR19" s="68"/>
      <c r="AS19" s="68"/>
      <c r="AT19" s="68"/>
      <c r="AU19" s="68">
        <f t="shared" ref="AU19:BA19" si="12">E28</f>
        <v>1417</v>
      </c>
      <c r="AV19" s="68">
        <f t="shared" si="12"/>
        <v>1388</v>
      </c>
      <c r="AW19" s="68">
        <f t="shared" si="12"/>
        <v>1404</v>
      </c>
      <c r="AX19" s="68">
        <f t="shared" si="12"/>
        <v>1396</v>
      </c>
      <c r="AY19" s="68">
        <f t="shared" si="12"/>
        <v>1395.5</v>
      </c>
      <c r="AZ19" s="68">
        <f t="shared" si="12"/>
        <v>1366.5</v>
      </c>
      <c r="BA19" s="68">
        <f t="shared" si="12"/>
        <v>1396</v>
      </c>
      <c r="BB19" s="68"/>
      <c r="BC19" s="68"/>
      <c r="BD19" s="68"/>
      <c r="BE19" s="68">
        <f t="shared" ref="BE19:BQ19" si="13">P28</f>
        <v>1568.5</v>
      </c>
      <c r="BF19" s="68">
        <f t="shared" si="13"/>
        <v>1608.5</v>
      </c>
      <c r="BG19" s="68">
        <f t="shared" si="13"/>
        <v>1613.5</v>
      </c>
      <c r="BH19" s="68">
        <f t="shared" si="13"/>
        <v>1566</v>
      </c>
      <c r="BI19" s="68">
        <f t="shared" si="13"/>
        <v>1468</v>
      </c>
      <c r="BJ19" s="68">
        <f t="shared" si="13"/>
        <v>1363</v>
      </c>
      <c r="BK19" s="68">
        <f t="shared" si="13"/>
        <v>1333</v>
      </c>
      <c r="BL19" s="68">
        <f t="shared" si="13"/>
        <v>1322.5</v>
      </c>
      <c r="BM19" s="68">
        <f t="shared" si="13"/>
        <v>1268.5</v>
      </c>
      <c r="BN19" s="68">
        <f t="shared" si="13"/>
        <v>1314</v>
      </c>
      <c r="BO19" s="68">
        <f t="shared" si="13"/>
        <v>1322</v>
      </c>
      <c r="BP19" s="68">
        <f t="shared" si="13"/>
        <v>1363.5</v>
      </c>
      <c r="BQ19" s="68">
        <f t="shared" si="13"/>
        <v>1451.5</v>
      </c>
      <c r="BR19" s="68"/>
      <c r="BS19" s="68"/>
      <c r="BT19" s="68"/>
      <c r="BU19" s="68">
        <f t="shared" ref="BU19:CC19" si="14">AG28</f>
        <v>1631.5</v>
      </c>
      <c r="BV19" s="68">
        <f t="shared" si="14"/>
        <v>1581.5</v>
      </c>
      <c r="BW19" s="68">
        <f t="shared" si="14"/>
        <v>1495</v>
      </c>
      <c r="BX19" s="68">
        <f t="shared" si="14"/>
        <v>1437</v>
      </c>
      <c r="BY19" s="68">
        <f t="shared" si="14"/>
        <v>1351.5</v>
      </c>
      <c r="BZ19" s="68">
        <f t="shared" si="14"/>
        <v>1332.5</v>
      </c>
      <c r="CA19" s="68">
        <f t="shared" si="14"/>
        <v>1389.5</v>
      </c>
      <c r="CB19" s="68">
        <f t="shared" si="14"/>
        <v>1382</v>
      </c>
      <c r="CC19" s="68">
        <f t="shared" si="14"/>
        <v>1379.5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4" t="s">
        <v>104</v>
      </c>
      <c r="U21" s="184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3431.5</v>
      </c>
      <c r="AV21" s="59">
        <f t="shared" si="18"/>
        <v>3440</v>
      </c>
      <c r="AW21" s="59">
        <f t="shared" si="18"/>
        <v>3437.5</v>
      </c>
      <c r="AX21" s="59">
        <f t="shared" si="18"/>
        <v>3344.5</v>
      </c>
      <c r="AY21" s="59">
        <f t="shared" si="18"/>
        <v>3275.5</v>
      </c>
      <c r="AZ21" s="59">
        <f t="shared" si="18"/>
        <v>3127.5</v>
      </c>
      <c r="BA21" s="59">
        <f t="shared" si="18"/>
        <v>3163</v>
      </c>
      <c r="BB21" s="59"/>
      <c r="BC21" s="59"/>
      <c r="BD21" s="59"/>
      <c r="BE21" s="59">
        <f t="shared" ref="BE21:BQ21" si="19">P32</f>
        <v>3348</v>
      </c>
      <c r="BF21" s="59">
        <f t="shared" si="19"/>
        <v>3430.5</v>
      </c>
      <c r="BG21" s="59">
        <f t="shared" si="19"/>
        <v>3500</v>
      </c>
      <c r="BH21" s="59">
        <f t="shared" si="19"/>
        <v>3388.5</v>
      </c>
      <c r="BI21" s="59">
        <f t="shared" si="19"/>
        <v>3306</v>
      </c>
      <c r="BJ21" s="59">
        <f t="shared" si="19"/>
        <v>3129.5</v>
      </c>
      <c r="BK21" s="59">
        <f t="shared" si="19"/>
        <v>3071</v>
      </c>
      <c r="BL21" s="59">
        <f t="shared" si="19"/>
        <v>3113.5</v>
      </c>
      <c r="BM21" s="59">
        <f t="shared" si="19"/>
        <v>3089.5</v>
      </c>
      <c r="BN21" s="59">
        <f t="shared" si="19"/>
        <v>3177.5</v>
      </c>
      <c r="BO21" s="59">
        <f t="shared" si="19"/>
        <v>3153</v>
      </c>
      <c r="BP21" s="59">
        <f t="shared" si="19"/>
        <v>3279</v>
      </c>
      <c r="BQ21" s="59">
        <f t="shared" si="19"/>
        <v>3372</v>
      </c>
      <c r="BR21" s="59"/>
      <c r="BS21" s="59"/>
      <c r="BT21" s="59"/>
      <c r="BU21" s="59">
        <f t="shared" ref="BU21:CC21" si="20">AG32</f>
        <v>3743.5</v>
      </c>
      <c r="BV21" s="59">
        <f t="shared" si="20"/>
        <v>3638</v>
      </c>
      <c r="BW21" s="59">
        <f t="shared" si="20"/>
        <v>3558.5</v>
      </c>
      <c r="BX21" s="59">
        <f t="shared" si="20"/>
        <v>3541.5</v>
      </c>
      <c r="BY21" s="59">
        <f t="shared" si="20"/>
        <v>3507.5</v>
      </c>
      <c r="BZ21" s="59">
        <f t="shared" si="20"/>
        <v>3561</v>
      </c>
      <c r="CA21" s="59">
        <f t="shared" si="20"/>
        <v>3604</v>
      </c>
      <c r="CB21" s="59">
        <f t="shared" si="20"/>
        <v>3612.5</v>
      </c>
      <c r="CC21" s="59">
        <f t="shared" si="20"/>
        <v>3581</v>
      </c>
    </row>
    <row r="22" spans="1:81" ht="16.5" customHeight="1" x14ac:dyDescent="0.2">
      <c r="A22" s="67" t="s">
        <v>105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106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107</v>
      </c>
      <c r="B24" s="118"/>
      <c r="C24" s="119" t="s">
        <v>108</v>
      </c>
      <c r="D24" s="120">
        <f>DIRECCIONALIDAD!J28/100</f>
        <v>0</v>
      </c>
      <c r="E24" s="119"/>
      <c r="F24" s="119" t="s">
        <v>109</v>
      </c>
      <c r="G24" s="120">
        <f>DIRECCIONALIDAD!J29/100</f>
        <v>0</v>
      </c>
      <c r="H24" s="119"/>
      <c r="I24" s="119" t="s">
        <v>110</v>
      </c>
      <c r="J24" s="120">
        <f>DIRECCIONALIDAD!J30/100</f>
        <v>0</v>
      </c>
      <c r="K24" s="121"/>
      <c r="L24" s="115"/>
      <c r="M24" s="118"/>
      <c r="N24" s="119"/>
      <c r="O24" s="119" t="s">
        <v>108</v>
      </c>
      <c r="P24" s="120">
        <f>DIRECCIONALIDAD!J31/100</f>
        <v>0</v>
      </c>
      <c r="Q24" s="119"/>
      <c r="R24" s="119"/>
      <c r="S24" s="119"/>
      <c r="T24" s="119" t="s">
        <v>109</v>
      </c>
      <c r="U24" s="120">
        <f>DIRECCIONALIDAD!J32/100</f>
        <v>0</v>
      </c>
      <c r="V24" s="119"/>
      <c r="W24" s="119"/>
      <c r="X24" s="119"/>
      <c r="Y24" s="119" t="s">
        <v>110</v>
      </c>
      <c r="Z24" s="120">
        <f>DIRECCIONALIDAD!J33/100</f>
        <v>0</v>
      </c>
      <c r="AA24" s="119"/>
      <c r="AB24" s="119"/>
      <c r="AC24" s="115"/>
      <c r="AD24" s="118"/>
      <c r="AE24" s="119" t="s">
        <v>108</v>
      </c>
      <c r="AF24" s="120">
        <f>DIRECCIONALIDAD!J34/100</f>
        <v>0</v>
      </c>
      <c r="AG24" s="119"/>
      <c r="AH24" s="119"/>
      <c r="AI24" s="119"/>
      <c r="AJ24" s="119" t="s">
        <v>109</v>
      </c>
      <c r="AK24" s="120">
        <f>DIRECCIONALIDAD!J35/100</f>
        <v>0</v>
      </c>
      <c r="AL24" s="119"/>
      <c r="AM24" s="119"/>
      <c r="AN24" s="119" t="s">
        <v>110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127" t="s">
        <v>151</v>
      </c>
      <c r="B25" s="128">
        <f>MAX(B23:K23)</f>
        <v>0</v>
      </c>
      <c r="C25" s="119" t="s">
        <v>108</v>
      </c>
      <c r="D25" s="129">
        <f>+B25*D24</f>
        <v>0</v>
      </c>
      <c r="E25" s="119"/>
      <c r="F25" s="119" t="s">
        <v>109</v>
      </c>
      <c r="G25" s="129">
        <f>+B25*G24</f>
        <v>0</v>
      </c>
      <c r="H25" s="119"/>
      <c r="I25" s="119" t="s">
        <v>110</v>
      </c>
      <c r="J25" s="129">
        <f>+B25*J24</f>
        <v>0</v>
      </c>
      <c r="K25" s="121"/>
      <c r="L25" s="115"/>
      <c r="M25" s="128">
        <f>MAX(M23:AB23)</f>
        <v>0</v>
      </c>
      <c r="N25" s="119"/>
      <c r="O25" s="119" t="s">
        <v>108</v>
      </c>
      <c r="P25" s="130">
        <f>+M25*P24</f>
        <v>0</v>
      </c>
      <c r="Q25" s="119"/>
      <c r="R25" s="119"/>
      <c r="S25" s="119"/>
      <c r="T25" s="119" t="s">
        <v>109</v>
      </c>
      <c r="U25" s="130">
        <f>+M25*U24</f>
        <v>0</v>
      </c>
      <c r="V25" s="119"/>
      <c r="W25" s="119"/>
      <c r="X25" s="119"/>
      <c r="Y25" s="119" t="s">
        <v>110</v>
      </c>
      <c r="Z25" s="130">
        <f>+M25*Z24</f>
        <v>0</v>
      </c>
      <c r="AA25" s="119"/>
      <c r="AB25" s="121"/>
      <c r="AC25" s="115"/>
      <c r="AD25" s="128">
        <f>MAX(AD23:AO23)</f>
        <v>0</v>
      </c>
      <c r="AE25" s="119" t="s">
        <v>108</v>
      </c>
      <c r="AF25" s="129">
        <f>+AD25*AF24</f>
        <v>0</v>
      </c>
      <c r="AG25" s="119"/>
      <c r="AH25" s="119"/>
      <c r="AI25" s="119"/>
      <c r="AJ25" s="119" t="s">
        <v>109</v>
      </c>
      <c r="AK25" s="129">
        <f>+AD25*AK24</f>
        <v>0</v>
      </c>
      <c r="AL25" s="119"/>
      <c r="AM25" s="119"/>
      <c r="AN25" s="119" t="s">
        <v>110</v>
      </c>
      <c r="AO25" s="131">
        <f>+AD25*AO24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4" t="s">
        <v>104</v>
      </c>
      <c r="U26" s="184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345</v>
      </c>
      <c r="C27" s="116">
        <f>'G-4'!F11</f>
        <v>347.5</v>
      </c>
      <c r="D27" s="116">
        <f>'G-4'!F12</f>
        <v>334</v>
      </c>
      <c r="E27" s="116">
        <f>'G-4'!F13</f>
        <v>390.5</v>
      </c>
      <c r="F27" s="116">
        <f>'G-4'!F14</f>
        <v>316</v>
      </c>
      <c r="G27" s="116">
        <f>'G-4'!F15</f>
        <v>363.5</v>
      </c>
      <c r="H27" s="116">
        <f>'G-4'!F16</f>
        <v>326</v>
      </c>
      <c r="I27" s="116">
        <f>'G-4'!F17</f>
        <v>390</v>
      </c>
      <c r="J27" s="116">
        <f>'G-4'!F18</f>
        <v>287</v>
      </c>
      <c r="K27" s="116">
        <f>'G-4'!F19</f>
        <v>393</v>
      </c>
      <c r="L27" s="117"/>
      <c r="M27" s="116">
        <f>'G-4'!F20</f>
        <v>375.5</v>
      </c>
      <c r="N27" s="116">
        <f>'G-4'!F21</f>
        <v>344.5</v>
      </c>
      <c r="O27" s="116">
        <f>'G-4'!F22</f>
        <v>404</v>
      </c>
      <c r="P27" s="116">
        <f>'G-4'!M10</f>
        <v>444.5</v>
      </c>
      <c r="Q27" s="116">
        <f>'G-4'!M11</f>
        <v>415.5</v>
      </c>
      <c r="R27" s="116">
        <f>'G-4'!M12</f>
        <v>349.5</v>
      </c>
      <c r="S27" s="116">
        <f>'G-4'!M13</f>
        <v>356.5</v>
      </c>
      <c r="T27" s="116">
        <f>'G-4'!M14</f>
        <v>346.5</v>
      </c>
      <c r="U27" s="116">
        <f>'G-4'!M15</f>
        <v>310.5</v>
      </c>
      <c r="V27" s="116">
        <f>'G-4'!M16</f>
        <v>319.5</v>
      </c>
      <c r="W27" s="116">
        <f>'G-4'!M17</f>
        <v>346</v>
      </c>
      <c r="X27" s="116">
        <f>'G-4'!M18</f>
        <v>292.5</v>
      </c>
      <c r="Y27" s="116">
        <f>'G-4'!M19</f>
        <v>356</v>
      </c>
      <c r="Z27" s="116">
        <f>'G-4'!M20</f>
        <v>327.5</v>
      </c>
      <c r="AA27" s="116">
        <f>'G-4'!M21</f>
        <v>387.5</v>
      </c>
      <c r="AB27" s="116">
        <f>'G-4'!M22</f>
        <v>380.5</v>
      </c>
      <c r="AC27" s="117"/>
      <c r="AD27" s="116">
        <f>'G-4'!T10</f>
        <v>410</v>
      </c>
      <c r="AE27" s="116">
        <f>'G-4'!T11</f>
        <v>409</v>
      </c>
      <c r="AF27" s="116">
        <f>'G-4'!T12</f>
        <v>410</v>
      </c>
      <c r="AG27" s="116">
        <f>'G-4'!T13</f>
        <v>402.5</v>
      </c>
      <c r="AH27" s="116">
        <f>'G-4'!T14</f>
        <v>360</v>
      </c>
      <c r="AI27" s="116">
        <f>'G-4'!T15</f>
        <v>322.5</v>
      </c>
      <c r="AJ27" s="116">
        <f>'G-4'!T16</f>
        <v>352</v>
      </c>
      <c r="AK27" s="116">
        <f>'G-4'!T17</f>
        <v>317</v>
      </c>
      <c r="AL27" s="116">
        <f>'G-4'!T18</f>
        <v>341</v>
      </c>
      <c r="AM27" s="116">
        <f>'G-4'!T19</f>
        <v>379.5</v>
      </c>
      <c r="AN27" s="116">
        <f>'G-4'!T20</f>
        <v>344.5</v>
      </c>
      <c r="AO27" s="116">
        <f>'G-4'!T21</f>
        <v>314.5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1417</v>
      </c>
      <c r="F28" s="116">
        <f t="shared" ref="F28:K28" si="24">C27+D27+E27+F27</f>
        <v>1388</v>
      </c>
      <c r="G28" s="116">
        <f t="shared" si="24"/>
        <v>1404</v>
      </c>
      <c r="H28" s="116">
        <f t="shared" si="24"/>
        <v>1396</v>
      </c>
      <c r="I28" s="116">
        <f t="shared" si="24"/>
        <v>1395.5</v>
      </c>
      <c r="J28" s="116">
        <f t="shared" si="24"/>
        <v>1366.5</v>
      </c>
      <c r="K28" s="116">
        <f t="shared" si="24"/>
        <v>1396</v>
      </c>
      <c r="L28" s="117"/>
      <c r="M28" s="116"/>
      <c r="N28" s="116"/>
      <c r="O28" s="116"/>
      <c r="P28" s="116">
        <f>M27+N27+O27+P27</f>
        <v>1568.5</v>
      </c>
      <c r="Q28" s="116">
        <f t="shared" ref="Q28:AB28" si="25">N27+O27+P27+Q27</f>
        <v>1608.5</v>
      </c>
      <c r="R28" s="116">
        <f t="shared" si="25"/>
        <v>1613.5</v>
      </c>
      <c r="S28" s="116">
        <f t="shared" si="25"/>
        <v>1566</v>
      </c>
      <c r="T28" s="116">
        <f t="shared" si="25"/>
        <v>1468</v>
      </c>
      <c r="U28" s="116">
        <f t="shared" si="25"/>
        <v>1363</v>
      </c>
      <c r="V28" s="116">
        <f t="shared" si="25"/>
        <v>1333</v>
      </c>
      <c r="W28" s="116">
        <f t="shared" si="25"/>
        <v>1322.5</v>
      </c>
      <c r="X28" s="116">
        <f t="shared" si="25"/>
        <v>1268.5</v>
      </c>
      <c r="Y28" s="116">
        <f t="shared" si="25"/>
        <v>1314</v>
      </c>
      <c r="Z28" s="116">
        <f t="shared" si="25"/>
        <v>1322</v>
      </c>
      <c r="AA28" s="116">
        <f t="shared" si="25"/>
        <v>1363.5</v>
      </c>
      <c r="AB28" s="116">
        <f t="shared" si="25"/>
        <v>1451.5</v>
      </c>
      <c r="AC28" s="117"/>
      <c r="AD28" s="116"/>
      <c r="AE28" s="116"/>
      <c r="AF28" s="116"/>
      <c r="AG28" s="116">
        <f>AD27+AE27+AF27+AG27</f>
        <v>1631.5</v>
      </c>
      <c r="AH28" s="116">
        <f t="shared" ref="AH28:AO28" si="26">AE27+AF27+AG27+AH27</f>
        <v>1581.5</v>
      </c>
      <c r="AI28" s="116">
        <f t="shared" si="26"/>
        <v>1495</v>
      </c>
      <c r="AJ28" s="116">
        <f t="shared" si="26"/>
        <v>1437</v>
      </c>
      <c r="AK28" s="116">
        <f t="shared" si="26"/>
        <v>1351.5</v>
      </c>
      <c r="AL28" s="116">
        <f t="shared" si="26"/>
        <v>1332.5</v>
      </c>
      <c r="AM28" s="116">
        <f t="shared" si="26"/>
        <v>1389.5</v>
      </c>
      <c r="AN28" s="116">
        <f t="shared" si="26"/>
        <v>1382</v>
      </c>
      <c r="AO28" s="116">
        <f t="shared" si="26"/>
        <v>1379.5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1.0316875460574797E-2</v>
      </c>
      <c r="E29" s="119"/>
      <c r="F29" s="119" t="s">
        <v>109</v>
      </c>
      <c r="G29" s="120">
        <f>DIRECCIONALIDAD!J38/100</f>
        <v>0.90862196020633756</v>
      </c>
      <c r="H29" s="119"/>
      <c r="I29" s="119" t="s">
        <v>110</v>
      </c>
      <c r="J29" s="120">
        <f>DIRECCIONALIDAD!J39/100</f>
        <v>8.1061164333087687E-2</v>
      </c>
      <c r="K29" s="121"/>
      <c r="L29" s="115"/>
      <c r="M29" s="118"/>
      <c r="N29" s="119"/>
      <c r="O29" s="119" t="s">
        <v>108</v>
      </c>
      <c r="P29" s="120">
        <f>DIRECCIONALIDAD!J40/100</f>
        <v>2.34375E-2</v>
      </c>
      <c r="Q29" s="119"/>
      <c r="R29" s="119"/>
      <c r="S29" s="119"/>
      <c r="T29" s="119" t="s">
        <v>109</v>
      </c>
      <c r="U29" s="120">
        <f>DIRECCIONALIDAD!J41/100</f>
        <v>0.88932291666666652</v>
      </c>
      <c r="V29" s="119"/>
      <c r="W29" s="119"/>
      <c r="X29" s="119"/>
      <c r="Y29" s="119" t="s">
        <v>110</v>
      </c>
      <c r="Z29" s="120">
        <f>DIRECCIONALIDAD!J42/100</f>
        <v>8.7239583333333315E-2</v>
      </c>
      <c r="AA29" s="119"/>
      <c r="AB29" s="121"/>
      <c r="AC29" s="115"/>
      <c r="AD29" s="118"/>
      <c r="AE29" s="119" t="s">
        <v>108</v>
      </c>
      <c r="AF29" s="120">
        <f>DIRECCIONALIDAD!J43/100</f>
        <v>1.5933232169954476E-2</v>
      </c>
      <c r="AG29" s="119"/>
      <c r="AH29" s="119"/>
      <c r="AI29" s="119"/>
      <c r="AJ29" s="119" t="s">
        <v>109</v>
      </c>
      <c r="AK29" s="120">
        <f>DIRECCIONALIDAD!J44/100</f>
        <v>0.90212443095599393</v>
      </c>
      <c r="AL29" s="119"/>
      <c r="AM29" s="119"/>
      <c r="AN29" s="119" t="s">
        <v>110</v>
      </c>
      <c r="AO29" s="122">
        <f>DIRECCIONALIDAD!J45/100</f>
        <v>8.1942336874051586E-2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4" t="s">
        <v>104</v>
      </c>
      <c r="U30" s="184"/>
      <c r="V30" s="114" t="s">
        <v>111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105</v>
      </c>
      <c r="B31" s="116">
        <f>B13+B18+B22+B27</f>
        <v>825</v>
      </c>
      <c r="C31" s="116">
        <f t="shared" ref="C31:K31" si="27">C13+C18+C22+C27</f>
        <v>862.5</v>
      </c>
      <c r="D31" s="116">
        <f t="shared" si="27"/>
        <v>852.5</v>
      </c>
      <c r="E31" s="116">
        <f t="shared" si="27"/>
        <v>891.5</v>
      </c>
      <c r="F31" s="116">
        <f t="shared" si="27"/>
        <v>833.5</v>
      </c>
      <c r="G31" s="116">
        <f t="shared" si="27"/>
        <v>860</v>
      </c>
      <c r="H31" s="116">
        <f t="shared" si="27"/>
        <v>759.5</v>
      </c>
      <c r="I31" s="116">
        <f t="shared" si="27"/>
        <v>822.5</v>
      </c>
      <c r="J31" s="116">
        <f t="shared" si="27"/>
        <v>685.5</v>
      </c>
      <c r="K31" s="116">
        <f t="shared" si="27"/>
        <v>895.5</v>
      </c>
      <c r="L31" s="117"/>
      <c r="M31" s="116">
        <f>M13+M18+M22+M27</f>
        <v>834.5</v>
      </c>
      <c r="N31" s="116">
        <f t="shared" ref="N31:AB31" si="28">N13+N18+N22+N27</f>
        <v>756</v>
      </c>
      <c r="O31" s="116">
        <f t="shared" si="28"/>
        <v>881.5</v>
      </c>
      <c r="P31" s="116">
        <f t="shared" si="28"/>
        <v>876</v>
      </c>
      <c r="Q31" s="116">
        <f t="shared" si="28"/>
        <v>917</v>
      </c>
      <c r="R31" s="116">
        <f t="shared" si="28"/>
        <v>825.5</v>
      </c>
      <c r="S31" s="116">
        <f t="shared" si="28"/>
        <v>770</v>
      </c>
      <c r="T31" s="116">
        <f t="shared" si="28"/>
        <v>793.5</v>
      </c>
      <c r="U31" s="116">
        <f t="shared" si="28"/>
        <v>740.5</v>
      </c>
      <c r="V31" s="116">
        <f t="shared" si="28"/>
        <v>767</v>
      </c>
      <c r="W31" s="116">
        <f t="shared" si="28"/>
        <v>812.5</v>
      </c>
      <c r="X31" s="116">
        <f t="shared" si="28"/>
        <v>769.5</v>
      </c>
      <c r="Y31" s="116">
        <f t="shared" si="28"/>
        <v>828.5</v>
      </c>
      <c r="Z31" s="116">
        <f t="shared" si="28"/>
        <v>742.5</v>
      </c>
      <c r="AA31" s="116">
        <f t="shared" si="28"/>
        <v>938.5</v>
      </c>
      <c r="AB31" s="116">
        <f t="shared" si="28"/>
        <v>862.5</v>
      </c>
      <c r="AC31" s="117"/>
      <c r="AD31" s="116">
        <f>AD13+AD18+AD22+AD27</f>
        <v>957.5</v>
      </c>
      <c r="AE31" s="116">
        <f t="shared" ref="AE31:AO31" si="29">AE13+AE18+AE22+AE27</f>
        <v>955</v>
      </c>
      <c r="AF31" s="116">
        <f t="shared" si="29"/>
        <v>914.5</v>
      </c>
      <c r="AG31" s="116">
        <f t="shared" si="29"/>
        <v>916.5</v>
      </c>
      <c r="AH31" s="116">
        <f t="shared" si="29"/>
        <v>852</v>
      </c>
      <c r="AI31" s="116">
        <f t="shared" si="29"/>
        <v>875.5</v>
      </c>
      <c r="AJ31" s="116">
        <f t="shared" si="29"/>
        <v>897.5</v>
      </c>
      <c r="AK31" s="116">
        <f t="shared" si="29"/>
        <v>882.5</v>
      </c>
      <c r="AL31" s="116">
        <f t="shared" si="29"/>
        <v>905.5</v>
      </c>
      <c r="AM31" s="116">
        <f t="shared" si="29"/>
        <v>918.5</v>
      </c>
      <c r="AN31" s="116">
        <f t="shared" si="29"/>
        <v>906</v>
      </c>
      <c r="AO31" s="116">
        <f t="shared" si="29"/>
        <v>851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106</v>
      </c>
      <c r="B32" s="116"/>
      <c r="C32" s="116"/>
      <c r="D32" s="116"/>
      <c r="E32" s="116">
        <f>B31+C31+D31+E31</f>
        <v>3431.5</v>
      </c>
      <c r="F32" s="116">
        <f t="shared" ref="F32:K32" si="30">C31+D31+E31+F31</f>
        <v>3440</v>
      </c>
      <c r="G32" s="116">
        <f t="shared" si="30"/>
        <v>3437.5</v>
      </c>
      <c r="H32" s="116">
        <f t="shared" si="30"/>
        <v>3344.5</v>
      </c>
      <c r="I32" s="116">
        <f t="shared" si="30"/>
        <v>3275.5</v>
      </c>
      <c r="J32" s="116">
        <f t="shared" si="30"/>
        <v>3127.5</v>
      </c>
      <c r="K32" s="116">
        <f t="shared" si="30"/>
        <v>3163</v>
      </c>
      <c r="L32" s="117"/>
      <c r="M32" s="116"/>
      <c r="N32" s="116"/>
      <c r="O32" s="116"/>
      <c r="P32" s="116">
        <f>M31+N31+O31+P31</f>
        <v>3348</v>
      </c>
      <c r="Q32" s="116">
        <f t="shared" ref="Q32:AB32" si="31">N31+O31+P31+Q31</f>
        <v>3430.5</v>
      </c>
      <c r="R32" s="116">
        <f t="shared" si="31"/>
        <v>3500</v>
      </c>
      <c r="S32" s="116">
        <f t="shared" si="31"/>
        <v>3388.5</v>
      </c>
      <c r="T32" s="116">
        <f t="shared" si="31"/>
        <v>3306</v>
      </c>
      <c r="U32" s="116">
        <f t="shared" si="31"/>
        <v>3129.5</v>
      </c>
      <c r="V32" s="116">
        <f t="shared" si="31"/>
        <v>3071</v>
      </c>
      <c r="W32" s="116">
        <f t="shared" si="31"/>
        <v>3113.5</v>
      </c>
      <c r="X32" s="116">
        <f t="shared" si="31"/>
        <v>3089.5</v>
      </c>
      <c r="Y32" s="116">
        <f t="shared" si="31"/>
        <v>3177.5</v>
      </c>
      <c r="Z32" s="116">
        <f t="shared" si="31"/>
        <v>3153</v>
      </c>
      <c r="AA32" s="116">
        <f t="shared" si="31"/>
        <v>3279</v>
      </c>
      <c r="AB32" s="116">
        <f t="shared" si="31"/>
        <v>3372</v>
      </c>
      <c r="AC32" s="117"/>
      <c r="AD32" s="116"/>
      <c r="AE32" s="116"/>
      <c r="AF32" s="116"/>
      <c r="AG32" s="116">
        <f>AD31+AE31+AF31+AG31</f>
        <v>3743.5</v>
      </c>
      <c r="AH32" s="116">
        <f t="shared" ref="AH32:AO32" si="32">AE31+AF31+AG31+AH31</f>
        <v>3638</v>
      </c>
      <c r="AI32" s="116">
        <f t="shared" si="32"/>
        <v>3558.5</v>
      </c>
      <c r="AJ32" s="116">
        <f t="shared" si="32"/>
        <v>3541.5</v>
      </c>
      <c r="AK32" s="116">
        <f t="shared" si="32"/>
        <v>3507.5</v>
      </c>
      <c r="AL32" s="116">
        <f t="shared" si="32"/>
        <v>3561</v>
      </c>
      <c r="AM32" s="116">
        <f t="shared" si="32"/>
        <v>3604</v>
      </c>
      <c r="AN32" s="116">
        <f t="shared" si="32"/>
        <v>3612.5</v>
      </c>
      <c r="AO32" s="116">
        <f t="shared" si="32"/>
        <v>3581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5"/>
      <c r="R34" s="185"/>
      <c r="S34" s="185"/>
      <c r="T34" s="185"/>
      <c r="U34" s="185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2016-08-04T21:20:10Z</cp:lastPrinted>
  <dcterms:created xsi:type="dcterms:W3CDTF">1998-04-02T13:38:56Z</dcterms:created>
  <dcterms:modified xsi:type="dcterms:W3CDTF">2017-08-15T14:34:06Z</dcterms:modified>
</cp:coreProperties>
</file>